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60" windowWidth="19815" windowHeight="7650" firstSheet="1" activeTab="1"/>
  </bookViews>
  <sheets>
    <sheet name="Иштихон" sheetId="3" state="hidden" r:id="rId1"/>
    <sheet name="1.5.1.Прогноз" sheetId="1" r:id="rId2"/>
    <sheet name="1.5.2.табиий ўсиш" sheetId="2" r:id="rId3"/>
    <sheet name="1.5.3. Ишсизлик даражаси" sheetId="6" r:id="rId4"/>
    <sheet name="1.5.2.табиий ўсиш (Паст-м)" sheetId="4" state="hidden" r:id="rId5"/>
    <sheet name="Лист1" sheetId="7" r:id="rId6"/>
  </sheets>
  <definedNames>
    <definedName name="_xlnm.Print_Area" localSheetId="1">'1.5.1.Прогноз'!$A$1:$P$10</definedName>
    <definedName name="_xlnm.Print_Area" localSheetId="4">'1.5.2.табиий ўсиш (Паст-м)'!$A$1:$D$11</definedName>
    <definedName name="_xlnm.Print_Area" localSheetId="3">'1.5.3. Ишсизлик даражаси'!$A$1:$H$12</definedName>
  </definedNames>
  <calcPr calcId="124519"/>
</workbook>
</file>

<file path=xl/calcChain.xml><?xml version="1.0" encoding="utf-8"?>
<calcChain xmlns="http://schemas.openxmlformats.org/spreadsheetml/2006/main">
  <c r="D6" i="2"/>
  <c r="D7"/>
  <c r="D8"/>
  <c r="D9"/>
  <c r="D10"/>
  <c r="D5"/>
  <c r="C7" i="6"/>
  <c r="C12" s="1"/>
  <c r="D7"/>
  <c r="G7"/>
  <c r="F7"/>
  <c r="F6"/>
  <c r="D12" l="1"/>
  <c r="E12"/>
  <c r="F12"/>
  <c r="G12"/>
  <c r="H12"/>
  <c r="P98" i="3" l="1"/>
  <c r="O97"/>
  <c r="O96"/>
  <c r="B9" i="4"/>
  <c r="B6"/>
  <c r="D9"/>
  <c r="D8"/>
  <c r="D7"/>
  <c r="D6"/>
  <c r="D5"/>
  <c r="D4"/>
  <c r="N10" i="1"/>
  <c r="P92" i="3"/>
  <c r="P93" s="1"/>
  <c r="O92"/>
  <c r="N92"/>
  <c r="O93" s="1"/>
  <c r="M92"/>
  <c r="L92"/>
  <c r="M93" s="1"/>
  <c r="K92"/>
  <c r="J92"/>
  <c r="K93" s="1"/>
  <c r="I92"/>
  <c r="H92"/>
  <c r="I93" s="1"/>
  <c r="G92"/>
  <c r="F92"/>
  <c r="G93" s="1"/>
  <c r="E92"/>
  <c r="D92"/>
  <c r="E93" s="1"/>
  <c r="C92"/>
  <c r="D93" l="1"/>
  <c r="F93"/>
  <c r="H93"/>
  <c r="J93"/>
  <c r="L93"/>
  <c r="N93"/>
  <c r="C10" i="1" l="1"/>
  <c r="D10"/>
  <c r="E10"/>
  <c r="F10"/>
  <c r="G10"/>
  <c r="H10"/>
  <c r="I10"/>
  <c r="J10"/>
  <c r="K10"/>
  <c r="L10"/>
  <c r="M10"/>
  <c r="O10"/>
  <c r="B10"/>
  <c r="P8" l="1"/>
  <c r="P10" s="1"/>
</calcChain>
</file>

<file path=xl/sharedStrings.xml><?xml version="1.0" encoding="utf-8"?>
<sst xmlns="http://schemas.openxmlformats.org/spreadsheetml/2006/main" count="75" uniqueCount="65">
  <si>
    <t>ёш таркиби</t>
  </si>
  <si>
    <t>Жами</t>
  </si>
  <si>
    <t>60+</t>
  </si>
  <si>
    <t>киши</t>
  </si>
  <si>
    <t>0-2 ёш</t>
  </si>
  <si>
    <t>3-6 ёш</t>
  </si>
  <si>
    <t>7-17 ёш</t>
  </si>
  <si>
    <t>18-60 ёш</t>
  </si>
  <si>
    <t xml:space="preserve">Вилоят </t>
  </si>
  <si>
    <t>Ўлим</t>
  </si>
  <si>
    <t>Туғилиш</t>
  </si>
  <si>
    <t>Табиий ўсиш</t>
  </si>
  <si>
    <t>Келганлар сони</t>
  </si>
  <si>
    <t>Кетганлар сони</t>
  </si>
  <si>
    <t>Миграция сальдоси</t>
  </si>
  <si>
    <t>Фарқи (+/-)</t>
  </si>
  <si>
    <t>2017 й.</t>
  </si>
  <si>
    <t>2018 й.</t>
  </si>
  <si>
    <t>2019 й.</t>
  </si>
  <si>
    <t>2020 й.</t>
  </si>
  <si>
    <t>2021 й.</t>
  </si>
  <si>
    <t>2022 й.</t>
  </si>
  <si>
    <t>2023 й.</t>
  </si>
  <si>
    <t>2024 й.</t>
  </si>
  <si>
    <t>2025 й.</t>
  </si>
  <si>
    <t>2026 й.</t>
  </si>
  <si>
    <t>2027 й.</t>
  </si>
  <si>
    <t>2028 й.</t>
  </si>
  <si>
    <t>2029 й.</t>
  </si>
  <si>
    <t>2030 й.</t>
  </si>
  <si>
    <t xml:space="preserve"> Кўрсаткичлар</t>
  </si>
  <si>
    <t>Самарқанд вилояти Иштихон туманида 2018-2030 йилларда аҳоли сони прогноз кўрсаткичлари</t>
  </si>
  <si>
    <t>85+</t>
  </si>
  <si>
    <t>Ўсиш сурати, %да</t>
  </si>
  <si>
    <t xml:space="preserve">2017 йилда Пастдарғом туманида демографик ҳолатнинг ҳар минг кишига нисбатан ўзгариши  </t>
  </si>
  <si>
    <t>Пастдарғом тумани</t>
  </si>
  <si>
    <t>МАЪЛУМОТ</t>
  </si>
  <si>
    <t>№</t>
  </si>
  <si>
    <t>Кўрсатгичлар</t>
  </si>
  <si>
    <t>2017 йил           (факт)</t>
  </si>
  <si>
    <t>2018 йил</t>
  </si>
  <si>
    <t>2019 йил</t>
  </si>
  <si>
    <t>2020 йил</t>
  </si>
  <si>
    <t>2021 йил</t>
  </si>
  <si>
    <t>2029 йил</t>
  </si>
  <si>
    <t>Аҳоли сони, киши</t>
  </si>
  <si>
    <t>Меҳнат ресурслари сони, киши</t>
  </si>
  <si>
    <t>Иқтисодий фаол аҳоли сони, киши</t>
  </si>
  <si>
    <t>Жами ишсизлар, киши</t>
  </si>
  <si>
    <t>шу жумладан</t>
  </si>
  <si>
    <t>4.1</t>
  </si>
  <si>
    <t>Чет элларга чиқиб кетганлар, киши</t>
  </si>
  <si>
    <t>5</t>
  </si>
  <si>
    <t>Ишсиз рўйхатда турганлар, киши</t>
  </si>
  <si>
    <t>6</t>
  </si>
  <si>
    <t>Ишсизлик даражаси (%)</t>
  </si>
  <si>
    <t>1.5.3-жадвал</t>
  </si>
  <si>
    <t>1.5.2-жадвал</t>
  </si>
  <si>
    <t>1.5.1-жадвал</t>
  </si>
  <si>
    <t>1.5-жадвал</t>
  </si>
  <si>
    <t>2019-2029 йиллард Тойлоқ туманида ёш таркиби бўйича  аҳоли сони 
ДИНАМИКАСИ</t>
  </si>
  <si>
    <t xml:space="preserve">2017 йилда Тойлоқ туманида демографик ҳолатнинг ҳар минг кишига нисбатан ўзгариши  </t>
  </si>
  <si>
    <t>Тойлоқ тумани</t>
  </si>
  <si>
    <t>Миграция савдоси</t>
  </si>
  <si>
    <t>Самарқанд вилояти  Тойлоқ туманида 2017-2029 йилларда ишсизлик даражаси прогнози тўғрисида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</si>
</sst>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sz val="16"/>
      <color rgb="FF00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6"/>
      <name val="Arial"/>
      <family val="2"/>
      <charset val="204"/>
    </font>
    <font>
      <b/>
      <i/>
      <sz val="16"/>
      <name val="Arial"/>
      <family val="2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12" fillId="0" borderId="0"/>
    <xf numFmtId="0" fontId="12" fillId="0" borderId="0"/>
  </cellStyleXfs>
  <cellXfs count="76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7" fillId="0" borderId="0" xfId="0" applyFont="1"/>
    <xf numFmtId="0" fontId="3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7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0" xfId="1" applyNumberFormat="1" applyFont="1" applyAlignment="1">
      <alignment horizontal="center"/>
    </xf>
    <xf numFmtId="1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4" fillId="0" borderId="1" xfId="1" applyNumberFormat="1" applyFont="1" applyBorder="1"/>
    <xf numFmtId="1" fontId="4" fillId="0" borderId="0" xfId="1" applyNumberFormat="1" applyFont="1"/>
    <xf numFmtId="1" fontId="3" fillId="0" borderId="1" xfId="1" applyNumberFormat="1" applyFont="1" applyBorder="1"/>
    <xf numFmtId="1" fontId="3" fillId="0" borderId="0" xfId="1" applyNumberFormat="1" applyFont="1"/>
    <xf numFmtId="2" fontId="3" fillId="0" borderId="1" xfId="1" applyNumberFormat="1" applyFont="1" applyBorder="1"/>
    <xf numFmtId="2" fontId="3" fillId="0" borderId="0" xfId="1" applyNumberFormat="1" applyFont="1"/>
    <xf numFmtId="0" fontId="4" fillId="0" borderId="5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3" fontId="13" fillId="0" borderId="1" xfId="3" applyNumberFormat="1" applyFont="1" applyFill="1" applyBorder="1" applyAlignment="1">
      <alignment horizontal="center" vertical="center" wrapText="1"/>
    </xf>
    <xf numFmtId="0" fontId="6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4" fillId="0" borderId="0" xfId="0" applyNumberFormat="1" applyFont="1" applyFill="1"/>
    <xf numFmtId="0" fontId="9" fillId="0" borderId="0" xfId="2" applyFont="1" applyFill="1" applyAlignment="1">
      <alignment horizontal="center" vertical="center"/>
    </xf>
    <xf numFmtId="0" fontId="9" fillId="0" borderId="0" xfId="2" applyFont="1" applyFill="1"/>
    <xf numFmtId="0" fontId="9" fillId="0" borderId="1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vertical="center" wrapText="1"/>
    </xf>
    <xf numFmtId="3" fontId="13" fillId="0" borderId="1" xfId="4" applyNumberFormat="1" applyFont="1" applyFill="1" applyBorder="1" applyAlignment="1">
      <alignment horizontal="center" vertical="center" wrapText="1"/>
    </xf>
    <xf numFmtId="3" fontId="9" fillId="0" borderId="0" xfId="2" applyNumberFormat="1" applyFont="1" applyFill="1"/>
    <xf numFmtId="1" fontId="9" fillId="0" borderId="1" xfId="0" applyNumberFormat="1" applyFont="1" applyFill="1" applyBorder="1" applyAlignment="1">
      <alignment horizontal="center" vertical="center" wrapText="1"/>
    </xf>
    <xf numFmtId="3" fontId="17" fillId="0" borderId="1" xfId="4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vertical="center" wrapText="1"/>
    </xf>
    <xf numFmtId="3" fontId="18" fillId="0" borderId="1" xfId="4" applyNumberFormat="1" applyFont="1" applyFill="1" applyBorder="1" applyAlignment="1">
      <alignment horizontal="center" vertical="center" wrapText="1"/>
    </xf>
    <xf numFmtId="3" fontId="19" fillId="0" borderId="1" xfId="4" applyNumberFormat="1" applyFont="1" applyFill="1" applyBorder="1" applyAlignment="1">
      <alignment horizontal="center" vertical="center" wrapText="1"/>
    </xf>
    <xf numFmtId="0" fontId="14" fillId="0" borderId="1" xfId="2" applyFont="1" applyFill="1" applyBorder="1" applyAlignment="1"/>
    <xf numFmtId="49" fontId="9" fillId="0" borderId="1" xfId="2" applyNumberFormat="1" applyFont="1" applyFill="1" applyBorder="1" applyAlignment="1">
      <alignment horizontal="center" vertical="center"/>
    </xf>
    <xf numFmtId="3" fontId="9" fillId="0" borderId="1" xfId="2" applyNumberFormat="1" applyFont="1" applyFill="1" applyBorder="1" applyAlignment="1">
      <alignment horizontal="center" vertical="center"/>
    </xf>
    <xf numFmtId="3" fontId="13" fillId="0" borderId="1" xfId="2" applyNumberFormat="1" applyFont="1" applyFill="1" applyBorder="1" applyAlignment="1">
      <alignment horizontal="center" vertical="center"/>
    </xf>
    <xf numFmtId="3" fontId="13" fillId="0" borderId="1" xfId="3" applyNumberFormat="1" applyFont="1" applyFill="1" applyBorder="1" applyAlignment="1">
      <alignment horizontal="center" vertical="center"/>
    </xf>
    <xf numFmtId="49" fontId="14" fillId="0" borderId="1" xfId="2" applyNumberFormat="1" applyFont="1" applyFill="1" applyBorder="1" applyAlignment="1">
      <alignment horizontal="center" vertical="center"/>
    </xf>
    <xf numFmtId="0" fontId="15" fillId="0" borderId="1" xfId="2" applyFont="1" applyFill="1" applyBorder="1" applyAlignment="1">
      <alignment horizontal="left" vertical="center" wrapText="1"/>
    </xf>
    <xf numFmtId="164" fontId="15" fillId="0" borderId="1" xfId="2" applyNumberFormat="1" applyFont="1" applyFill="1" applyBorder="1" applyAlignment="1">
      <alignment horizontal="center" vertical="center" wrapText="1"/>
    </xf>
    <xf numFmtId="0" fontId="14" fillId="0" borderId="0" xfId="2" applyFont="1" applyFill="1"/>
    <xf numFmtId="3" fontId="20" fillId="0" borderId="1" xfId="3" applyNumberFormat="1" applyFont="1" applyFill="1" applyBorder="1" applyAlignment="1">
      <alignment horizontal="center" vertical="center" wrapText="1"/>
    </xf>
    <xf numFmtId="0" fontId="8" fillId="0" borderId="0" xfId="2" applyFont="1" applyFill="1"/>
    <xf numFmtId="1" fontId="3" fillId="0" borderId="0" xfId="1" applyNumberFormat="1" applyFont="1" applyAlignment="1">
      <alignment horizontal="center"/>
    </xf>
    <xf numFmtId="2" fontId="3" fillId="0" borderId="6" xfId="1" applyNumberFormat="1" applyFont="1" applyBorder="1" applyAlignment="1">
      <alignment horizontal="center"/>
    </xf>
    <xf numFmtId="2" fontId="3" fillId="0" borderId="5" xfId="1" applyNumberFormat="1" applyFont="1" applyBorder="1" applyAlignment="1">
      <alignment horizontal="center"/>
    </xf>
    <xf numFmtId="0" fontId="16" fillId="0" borderId="0" xfId="2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0" xfId="2" applyFont="1" applyFill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8" fillId="0" borderId="0" xfId="2" applyFont="1" applyFill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11 3" xfId="3"/>
    <cellStyle name="Обычный 2" xfId="1"/>
    <cellStyle name="Обычный 2 2" xfId="4"/>
    <cellStyle name="Обычный 3" xfId="2"/>
  </cellStyles>
  <dxfs count="18"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alignment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left" vertical="center" textRotation="0" wrapText="0" indent="1" relativeIndent="255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scheme val="none"/>
      </font>
      <alignment vertical="center" textRotation="0" wrapText="0" indent="0" relativeIndent="255" justifyLastLine="0" shrinkToFit="0" mergeCell="0" readingOrder="0"/>
    </dxf>
    <dxf>
      <border>
        <bottom style="thin">
          <color rgb="FF000000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alignment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alignment vertical="center" textRotation="0" wrapText="0" indent="0" relativeIndent="255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alignment vertical="center" textRotation="0" wrapText="0" indent="0" relativeIndent="255" justifyLastLine="0" shrinkToFit="0" mergeCell="0" readingOrder="0"/>
    </dxf>
    <dxf>
      <border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4:D10" totalsRowShown="0" headerRowDxfId="17" dataDxfId="15" headerRowBorderDxfId="16" tableBorderDxfId="14" totalsRowBorderDxfId="13">
  <tableColumns count="4">
    <tableColumn id="1" name=" Кўрсаткичлар" dataDxfId="12"/>
    <tableColumn id="2" name="Тойлоқ тумани" dataDxfId="11"/>
    <tableColumn id="3" name="Вилоят " dataDxfId="10"/>
    <tableColumn id="4" name="Фарқи (+/-)" dataDxfId="9">
      <calculatedColumnFormula>+Таблица1[[#This Row],[Тойлоқ тумани]]-Таблица1[[#This Row],[Вилоят ]]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Таблица13" displayName="Таблица13" ref="A3:D9" totalsRowShown="0" headerRowDxfId="8" dataDxfId="6" headerRowBorderDxfId="7" tableBorderDxfId="5" totalsRowBorderDxfId="4">
  <tableColumns count="4">
    <tableColumn id="1" name=" Кўрсаткичлар" dataDxfId="3"/>
    <tableColumn id="2" name="Пастдарғом тумани" dataDxfId="2"/>
    <tableColumn id="3" name="Вилоят " dataDxfId="1"/>
    <tableColumn id="4" name="Фарқи (+/-)" dataDxfId="0">
      <calculatedColumnFormula>+Таблица13[[#This Row],[Пастдарғом тумани]]-C4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8"/>
  <sheetViews>
    <sheetView workbookViewId="0">
      <pane ySplit="4" topLeftCell="A35" activePane="bottomLeft" state="frozen"/>
      <selection pane="bottomLeft" activeCell="F4" sqref="F4"/>
    </sheetView>
  </sheetViews>
  <sheetFormatPr defaultRowHeight="15"/>
  <cols>
    <col min="1" max="1" width="9.140625" style="21" customWidth="1"/>
    <col min="2" max="16384" width="9.140625" style="21"/>
  </cols>
  <sheetData>
    <row r="1" spans="1:16">
      <c r="N1" s="68" t="s">
        <v>59</v>
      </c>
      <c r="O1" s="68"/>
    </row>
    <row r="2" spans="1:16" s="17" customFormat="1" ht="14.25">
      <c r="A2" s="65" t="s">
        <v>31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s="17" customFormat="1" ht="14.25"/>
    <row r="4" spans="1:16" s="17" customFormat="1" ht="42.75">
      <c r="A4" s="18" t="s">
        <v>0</v>
      </c>
      <c r="B4" s="19">
        <v>2016</v>
      </c>
      <c r="C4" s="19">
        <v>2017</v>
      </c>
      <c r="D4" s="19">
        <v>2018</v>
      </c>
      <c r="E4" s="19">
        <v>2019</v>
      </c>
      <c r="F4" s="19">
        <v>2020</v>
      </c>
      <c r="G4" s="19">
        <v>2021</v>
      </c>
      <c r="H4" s="19">
        <v>2022</v>
      </c>
      <c r="I4" s="19">
        <v>2023</v>
      </c>
      <c r="J4" s="19">
        <v>2024</v>
      </c>
      <c r="K4" s="19">
        <v>2025</v>
      </c>
      <c r="L4" s="19">
        <v>2026</v>
      </c>
      <c r="M4" s="19">
        <v>2027</v>
      </c>
      <c r="N4" s="19">
        <v>2028</v>
      </c>
      <c r="O4" s="19">
        <v>2029</v>
      </c>
      <c r="P4" s="19">
        <v>2030</v>
      </c>
    </row>
    <row r="5" spans="1:16">
      <c r="A5" s="20">
        <v>0</v>
      </c>
      <c r="B5" s="20">
        <v>5440</v>
      </c>
      <c r="C5" s="20">
        <v>5925.4189624694391</v>
      </c>
      <c r="D5" s="20">
        <v>5993.2517158639312</v>
      </c>
      <c r="E5" s="20">
        <v>5974.0341932865658</v>
      </c>
      <c r="F5" s="20">
        <v>5952.392364621538</v>
      </c>
      <c r="G5" s="20">
        <v>5917.1531541274735</v>
      </c>
      <c r="H5" s="20">
        <v>5873.3303393062824</v>
      </c>
      <c r="I5" s="20">
        <v>5840.3697034645738</v>
      </c>
      <c r="J5" s="20">
        <v>5820.241639738133</v>
      </c>
      <c r="K5" s="20">
        <v>5807.5441112296667</v>
      </c>
      <c r="L5" s="20">
        <v>5763.8354245533892</v>
      </c>
      <c r="M5" s="20">
        <v>5750.1056433697668</v>
      </c>
      <c r="N5" s="20">
        <v>5769.8431687065868</v>
      </c>
      <c r="O5" s="20">
        <v>5809.0839066111976</v>
      </c>
      <c r="P5" s="20">
        <v>5854.6988921669417</v>
      </c>
    </row>
    <row r="6" spans="1:16">
      <c r="A6" s="20">
        <v>1</v>
      </c>
      <c r="B6" s="20">
        <v>5637</v>
      </c>
      <c r="C6" s="20">
        <v>5385.346283484123</v>
      </c>
      <c r="D6" s="20">
        <v>5877.7736208548795</v>
      </c>
      <c r="E6" s="20">
        <v>5945.0609419805978</v>
      </c>
      <c r="F6" s="20">
        <v>5925.9979444138653</v>
      </c>
      <c r="G6" s="20">
        <v>5904.530134215116</v>
      </c>
      <c r="H6" s="20">
        <v>5869.5742765494097</v>
      </c>
      <c r="I6" s="20">
        <v>5826.1038339395154</v>
      </c>
      <c r="J6" s="20">
        <v>5793.4082292735702</v>
      </c>
      <c r="K6" s="20">
        <v>5773.4420120728109</v>
      </c>
      <c r="L6" s="20">
        <v>5760.8465823504866</v>
      </c>
      <c r="M6" s="20">
        <v>5717.4893501994329</v>
      </c>
      <c r="N6" s="20">
        <v>5703.869967979821</v>
      </c>
      <c r="O6" s="20">
        <v>5723.4487870473886</v>
      </c>
      <c r="P6" s="20">
        <v>5762.373996484811</v>
      </c>
    </row>
    <row r="7" spans="1:16">
      <c r="A7" s="20">
        <v>2</v>
      </c>
      <c r="B7" s="20">
        <v>5523</v>
      </c>
      <c r="C7" s="20">
        <v>5622.8435632808259</v>
      </c>
      <c r="D7" s="20">
        <v>5379.4563308095603</v>
      </c>
      <c r="E7" s="20">
        <v>5871.3451004522458</v>
      </c>
      <c r="F7" s="20">
        <v>5938.5588294417912</v>
      </c>
      <c r="G7" s="20">
        <v>5919.5166810735309</v>
      </c>
      <c r="H7" s="20">
        <v>5898.0723502165811</v>
      </c>
      <c r="I7" s="20">
        <v>5863.1547237687964</v>
      </c>
      <c r="J7" s="20">
        <v>5819.7318247775002</v>
      </c>
      <c r="K7" s="20">
        <v>5787.0719792910031</v>
      </c>
      <c r="L7" s="20">
        <v>5767.1275991399361</v>
      </c>
      <c r="M7" s="20">
        <v>5754.5459450378003</v>
      </c>
      <c r="N7" s="20">
        <v>5711.236132687076</v>
      </c>
      <c r="O7" s="20">
        <v>5697.6316459843929</v>
      </c>
      <c r="P7" s="20">
        <v>5717.1890516995654</v>
      </c>
    </row>
    <row r="8" spans="1:16">
      <c r="A8" s="20">
        <v>3</v>
      </c>
      <c r="B8" s="20">
        <v>5297</v>
      </c>
      <c r="C8" s="20">
        <v>5515.8316027940346</v>
      </c>
      <c r="D8" s="20">
        <v>5623.6914277264541</v>
      </c>
      <c r="E8" s="20">
        <v>5380.2674950734026</v>
      </c>
      <c r="F8" s="20">
        <v>5872.2304362619061</v>
      </c>
      <c r="G8" s="20">
        <v>5939.4543003602139</v>
      </c>
      <c r="H8" s="20">
        <v>5920.409280640406</v>
      </c>
      <c r="I8" s="20">
        <v>5898.9617162085769</v>
      </c>
      <c r="J8" s="20">
        <v>5864.0388245575796</v>
      </c>
      <c r="K8" s="20">
        <v>5820.6093778592804</v>
      </c>
      <c r="L8" s="20">
        <v>5787.9446076187014</v>
      </c>
      <c r="M8" s="20">
        <v>5767.9972200692191</v>
      </c>
      <c r="N8" s="20">
        <v>5755.4136687887139</v>
      </c>
      <c r="O8" s="20">
        <v>5712.0973257832384</v>
      </c>
      <c r="P8" s="20">
        <v>5698.4907876700108</v>
      </c>
    </row>
    <row r="9" spans="1:16">
      <c r="A9" s="20">
        <v>4</v>
      </c>
      <c r="B9" s="20">
        <v>5213</v>
      </c>
      <c r="C9" s="20">
        <v>5284.8601572990601</v>
      </c>
      <c r="D9" s="20">
        <v>5507.3490784011346</v>
      </c>
      <c r="E9" s="20">
        <v>5615.0430310477614</v>
      </c>
      <c r="F9" s="20">
        <v>5371.993448011458</v>
      </c>
      <c r="G9" s="20">
        <v>5863.1998237444595</v>
      </c>
      <c r="H9" s="20">
        <v>5930.3203075896954</v>
      </c>
      <c r="I9" s="20">
        <v>5911.3045762630027</v>
      </c>
      <c r="J9" s="20">
        <v>5889.8899949788765</v>
      </c>
      <c r="K9" s="20">
        <v>5855.0208095142962</v>
      </c>
      <c r="L9" s="20">
        <v>5811.6581508123518</v>
      </c>
      <c r="M9" s="20">
        <v>5779.0436141050477</v>
      </c>
      <c r="N9" s="20">
        <v>5759.1269026554992</v>
      </c>
      <c r="O9" s="20">
        <v>5746.5627029956322</v>
      </c>
      <c r="P9" s="20">
        <v>5703.3129740499426</v>
      </c>
    </row>
    <row r="10" spans="1:16">
      <c r="A10" s="20">
        <v>5</v>
      </c>
      <c r="B10" s="20">
        <v>4996</v>
      </c>
      <c r="C10" s="20">
        <v>5207.9573658927138</v>
      </c>
      <c r="D10" s="20">
        <v>5288.8790130512234</v>
      </c>
      <c r="E10" s="20">
        <v>5511.5371251732595</v>
      </c>
      <c r="F10" s="20">
        <v>5619.312973356984</v>
      </c>
      <c r="G10" s="20">
        <v>5376.0785640081995</v>
      </c>
      <c r="H10" s="20">
        <v>5867.6584761281365</v>
      </c>
      <c r="I10" s="20">
        <v>5934.8300015401419</v>
      </c>
      <c r="J10" s="20">
        <v>5915.7998097586878</v>
      </c>
      <c r="K10" s="20">
        <v>5894.3689438216834</v>
      </c>
      <c r="L10" s="20">
        <v>5859.4732421916033</v>
      </c>
      <c r="M10" s="20">
        <v>5816.0776084883973</v>
      </c>
      <c r="N10" s="20">
        <v>5783.4382701563482</v>
      </c>
      <c r="O10" s="20">
        <v>5763.5064131044574</v>
      </c>
      <c r="P10" s="20">
        <v>5750.9326590373648</v>
      </c>
    </row>
    <row r="11" spans="1:16">
      <c r="A11" s="20">
        <v>6</v>
      </c>
      <c r="B11" s="20">
        <v>4777</v>
      </c>
      <c r="C11" s="20">
        <v>4990.8637220012561</v>
      </c>
      <c r="D11" s="20">
        <v>5203.6447413740079</v>
      </c>
      <c r="E11" s="20">
        <v>5284.4993786368686</v>
      </c>
      <c r="F11" s="20">
        <v>5506.9731112092732</v>
      </c>
      <c r="G11" s="20">
        <v>5614.659711971648</v>
      </c>
      <c r="H11" s="20">
        <v>5371.6267210684946</v>
      </c>
      <c r="I11" s="20">
        <v>5862.7995638841021</v>
      </c>
      <c r="J11" s="20">
        <v>5929.9154656519222</v>
      </c>
      <c r="K11" s="20">
        <v>5910.9010324617748</v>
      </c>
      <c r="L11" s="20">
        <v>5889.4879130751751</v>
      </c>
      <c r="M11" s="20">
        <v>5854.6211080062358</v>
      </c>
      <c r="N11" s="20">
        <v>5811.261409519233</v>
      </c>
      <c r="O11" s="20">
        <v>5778.6490992906947</v>
      </c>
      <c r="P11" s="20">
        <v>5758.7337474844089</v>
      </c>
    </row>
    <row r="12" spans="1:16">
      <c r="A12" s="20">
        <v>7</v>
      </c>
      <c r="B12" s="20">
        <v>4598</v>
      </c>
      <c r="C12" s="20">
        <v>4772.8838625489343</v>
      </c>
      <c r="D12" s="20">
        <v>4989.6968828908057</v>
      </c>
      <c r="E12" s="20">
        <v>5202.4281551197373</v>
      </c>
      <c r="F12" s="20">
        <v>5283.2638889706286</v>
      </c>
      <c r="G12" s="20">
        <v>5505.6856082910845</v>
      </c>
      <c r="H12" s="20">
        <v>5613.3470324619029</v>
      </c>
      <c r="I12" s="20">
        <v>5370.3708614630223</v>
      </c>
      <c r="J12" s="20">
        <v>5861.4288705113868</v>
      </c>
      <c r="K12" s="20">
        <v>5928.5290809152511</v>
      </c>
      <c r="L12" s="20">
        <v>5909.5190932049936</v>
      </c>
      <c r="M12" s="20">
        <v>5888.1109800991835</v>
      </c>
      <c r="N12" s="20">
        <v>5853.2523267158203</v>
      </c>
      <c r="O12" s="20">
        <v>5809.9027655106238</v>
      </c>
      <c r="P12" s="20">
        <v>5777.2980798779827</v>
      </c>
    </row>
    <row r="13" spans="1:16">
      <c r="A13" s="20">
        <v>8</v>
      </c>
      <c r="B13" s="20">
        <v>4890</v>
      </c>
      <c r="C13" s="20">
        <v>4592.1809815950919</v>
      </c>
      <c r="D13" s="20">
        <v>4769.9557129400082</v>
      </c>
      <c r="E13" s="20">
        <v>4986.6357191589705</v>
      </c>
      <c r="F13" s="20">
        <v>5199.2364814049397</v>
      </c>
      <c r="G13" s="20">
        <v>5280.0226227810763</v>
      </c>
      <c r="H13" s="20">
        <v>5502.3078870590043</v>
      </c>
      <c r="I13" s="20">
        <v>5609.9032612763431</v>
      </c>
      <c r="J13" s="20">
        <v>5367.076155413044</v>
      </c>
      <c r="K13" s="20">
        <v>5857.832901879171</v>
      </c>
      <c r="L13" s="20">
        <v>5924.8919465097815</v>
      </c>
      <c r="M13" s="20">
        <v>5905.8936213686711</v>
      </c>
      <c r="N13" s="20">
        <v>5884.4986420745827</v>
      </c>
      <c r="O13" s="20">
        <v>5849.6613743681419</v>
      </c>
      <c r="P13" s="20">
        <v>5806.3384079857706</v>
      </c>
    </row>
    <row r="14" spans="1:16">
      <c r="A14" s="20">
        <v>9</v>
      </c>
      <c r="B14" s="20">
        <v>4696</v>
      </c>
      <c r="C14" s="20">
        <v>4882.8373083475299</v>
      </c>
      <c r="D14" s="20">
        <v>4588.2694134676685</v>
      </c>
      <c r="E14" s="20">
        <v>4765.8927182952548</v>
      </c>
      <c r="F14" s="20">
        <v>4982.388158921186</v>
      </c>
      <c r="G14" s="20">
        <v>5194.8078302282747</v>
      </c>
      <c r="H14" s="20">
        <v>5275.5251588775145</v>
      </c>
      <c r="I14" s="20">
        <v>5497.6210830666205</v>
      </c>
      <c r="J14" s="20">
        <v>5605.1248087539616</v>
      </c>
      <c r="K14" s="20">
        <v>5362.5045402891828</v>
      </c>
      <c r="L14" s="20">
        <v>5852.8432656765481</v>
      </c>
      <c r="M14" s="20">
        <v>5919.8451901669287</v>
      </c>
      <c r="N14" s="20">
        <v>5900.8630475855634</v>
      </c>
      <c r="O14" s="20">
        <v>5879.4862922942802</v>
      </c>
      <c r="P14" s="20">
        <v>5844.6786985807757</v>
      </c>
    </row>
    <row r="15" spans="1:16">
      <c r="A15" s="20">
        <v>10</v>
      </c>
      <c r="B15" s="20">
        <v>4897</v>
      </c>
      <c r="C15" s="20">
        <v>4690.1658158055952</v>
      </c>
      <c r="D15" s="20">
        <v>4880.9285225387448</v>
      </c>
      <c r="E15" s="20">
        <v>4586.4757793590043</v>
      </c>
      <c r="F15" s="20">
        <v>4764.029648155416</v>
      </c>
      <c r="G15" s="20">
        <v>4980.4404569579547</v>
      </c>
      <c r="H15" s="20">
        <v>5192.7770897305827</v>
      </c>
      <c r="I15" s="20">
        <v>5273.4628645758103</v>
      </c>
      <c r="J15" s="20">
        <v>5495.4719676153436</v>
      </c>
      <c r="K15" s="20">
        <v>5602.9336682313951</v>
      </c>
      <c r="L15" s="20">
        <v>5360.4082442384106</v>
      </c>
      <c r="M15" s="20">
        <v>5850.555287711878</v>
      </c>
      <c r="N15" s="20">
        <v>5917.5310199876594</v>
      </c>
      <c r="O15" s="20">
        <v>5898.5562978551225</v>
      </c>
      <c r="P15" s="20">
        <v>5877.1878991083167</v>
      </c>
    </row>
    <row r="16" spans="1:16">
      <c r="A16" s="20">
        <v>11</v>
      </c>
      <c r="B16" s="20">
        <v>4375</v>
      </c>
      <c r="C16" s="20">
        <v>4893.6420571428571</v>
      </c>
      <c r="D16" s="20">
        <v>4690.7812571428567</v>
      </c>
      <c r="E16" s="20">
        <v>4881.5689956680462</v>
      </c>
      <c r="F16" s="20">
        <v>4587.0776145387872</v>
      </c>
      <c r="G16" s="20">
        <v>4764.6547818697791</v>
      </c>
      <c r="H16" s="20">
        <v>4981.0939879961652</v>
      </c>
      <c r="I16" s="20">
        <v>5193.4584834811903</v>
      </c>
      <c r="J16" s="20">
        <v>5274.1548458755842</v>
      </c>
      <c r="K16" s="20">
        <v>5496.1930808444831</v>
      </c>
      <c r="L16" s="20">
        <v>5603.6688825339988</v>
      </c>
      <c r="M16" s="20">
        <v>5361.1116344697302</v>
      </c>
      <c r="N16" s="20">
        <v>5851.3229948061262</v>
      </c>
      <c r="O16" s="20">
        <v>5918.3075156057794</v>
      </c>
      <c r="P16" s="20">
        <v>5899.3303036191901</v>
      </c>
    </row>
    <row r="17" spans="1:16">
      <c r="A17" s="20">
        <v>12</v>
      </c>
      <c r="B17" s="20">
        <v>3951</v>
      </c>
      <c r="C17" s="20">
        <v>4369.679574791192</v>
      </c>
      <c r="D17" s="20">
        <v>4891.0447720577067</v>
      </c>
      <c r="E17" s="20">
        <v>4688.291639787396</v>
      </c>
      <c r="F17" s="20">
        <v>4878.9781183221903</v>
      </c>
      <c r="G17" s="20">
        <v>4584.6430375645114</v>
      </c>
      <c r="H17" s="20">
        <v>4762.1259563740978</v>
      </c>
      <c r="I17" s="20">
        <v>4978.4502880745767</v>
      </c>
      <c r="J17" s="20">
        <v>5190.7020717735131</v>
      </c>
      <c r="K17" s="20">
        <v>5271.355604828118</v>
      </c>
      <c r="L17" s="20">
        <v>5493.2759937042119</v>
      </c>
      <c r="M17" s="20">
        <v>5600.6947529510062</v>
      </c>
      <c r="N17" s="20">
        <v>5358.2662413810158</v>
      </c>
      <c r="O17" s="20">
        <v>5848.2174235842549</v>
      </c>
      <c r="P17" s="20">
        <v>5915.1663925607918</v>
      </c>
    </row>
    <row r="18" spans="1:16">
      <c r="A18" s="20">
        <v>13</v>
      </c>
      <c r="B18" s="20">
        <v>3988</v>
      </c>
      <c r="C18" s="20">
        <v>3947.0285857572717</v>
      </c>
      <c r="D18" s="20">
        <v>4368.6044053446094</v>
      </c>
      <c r="E18" s="20">
        <v>4889.8413195365838</v>
      </c>
      <c r="F18" s="20">
        <v>4687.1380751285942</v>
      </c>
      <c r="G18" s="20">
        <v>4877.777634828245</v>
      </c>
      <c r="H18" s="20">
        <v>4583.5149758764383</v>
      </c>
      <c r="I18" s="20">
        <v>4760.9542246163255</v>
      </c>
      <c r="J18" s="20">
        <v>4977.2253292304658</v>
      </c>
      <c r="K18" s="20">
        <v>5189.4248879026218</v>
      </c>
      <c r="L18" s="20">
        <v>5270.0585759747701</v>
      </c>
      <c r="M18" s="20">
        <v>5491.9243608421239</v>
      </c>
      <c r="N18" s="20">
        <v>5599.3166894626102</v>
      </c>
      <c r="O18" s="20">
        <v>5356.9478279708828</v>
      </c>
      <c r="P18" s="20">
        <v>5846.7784565883476</v>
      </c>
    </row>
    <row r="19" spans="1:16">
      <c r="A19" s="20">
        <v>14</v>
      </c>
      <c r="B19" s="20">
        <v>4806</v>
      </c>
      <c r="C19" s="20">
        <v>3985.1706200582603</v>
      </c>
      <c r="D19" s="20">
        <v>3947.1975800476753</v>
      </c>
      <c r="E19" s="20">
        <v>4368.7914496452768</v>
      </c>
      <c r="F19" s="20">
        <v>4890.0506808943819</v>
      </c>
      <c r="G19" s="20">
        <v>4687.3387576308405</v>
      </c>
      <c r="H19" s="20">
        <v>4877.9864796724705</v>
      </c>
      <c r="I19" s="20">
        <v>4583.7112216963178</v>
      </c>
      <c r="J19" s="20">
        <v>4761.1580675993073</v>
      </c>
      <c r="K19" s="20">
        <v>4977.4384319847068</v>
      </c>
      <c r="L19" s="20">
        <v>5189.6470761025503</v>
      </c>
      <c r="M19" s="20">
        <v>5270.2842165522534</v>
      </c>
      <c r="N19" s="20">
        <v>5492.1595007303076</v>
      </c>
      <c r="O19" s="20">
        <v>5599.5564274148746</v>
      </c>
      <c r="P19" s="20">
        <v>5357.177188761475</v>
      </c>
    </row>
    <row r="20" spans="1:16">
      <c r="A20" s="20">
        <v>15</v>
      </c>
      <c r="B20" s="20">
        <v>4473</v>
      </c>
      <c r="C20" s="20">
        <v>4800.7031075340938</v>
      </c>
      <c r="D20" s="20">
        <v>3981.6068636352261</v>
      </c>
      <c r="E20" s="20">
        <v>3943.667781183336</v>
      </c>
      <c r="F20" s="20">
        <v>4364.8846386015521</v>
      </c>
      <c r="G20" s="20">
        <v>4885.6777314815545</v>
      </c>
      <c r="H20" s="20">
        <v>4683.1470842504432</v>
      </c>
      <c r="I20" s="20">
        <v>4873.6243187248538</v>
      </c>
      <c r="J20" s="20">
        <v>4579.6122176974841</v>
      </c>
      <c r="K20" s="20">
        <v>4756.9003809750293</v>
      </c>
      <c r="L20" s="20">
        <v>4972.9873356896169</v>
      </c>
      <c r="M20" s="20">
        <v>5185.0062112904752</v>
      </c>
      <c r="N20" s="20">
        <v>5265.5712416212882</v>
      </c>
      <c r="O20" s="20">
        <v>5487.2481128468016</v>
      </c>
      <c r="P20" s="20">
        <v>5594.5489993554829</v>
      </c>
    </row>
    <row r="21" spans="1:16">
      <c r="A21" s="20">
        <v>16</v>
      </c>
      <c r="B21" s="20">
        <v>4100</v>
      </c>
      <c r="C21" s="20">
        <v>4471.3580487804875</v>
      </c>
      <c r="D21" s="20">
        <v>4803.2361780438732</v>
      </c>
      <c r="E21" s="20">
        <v>3983.7077415070494</v>
      </c>
      <c r="F21" s="20">
        <v>3945.748640660192</v>
      </c>
      <c r="G21" s="20">
        <v>4367.1877513558647</v>
      </c>
      <c r="H21" s="20">
        <v>4888.2556384890677</v>
      </c>
      <c r="I21" s="20">
        <v>4685.6181268261562</v>
      </c>
      <c r="J21" s="20">
        <v>4876.1958658005587</v>
      </c>
      <c r="K21" s="20">
        <v>4582.0286305426498</v>
      </c>
      <c r="L21" s="20">
        <v>4759.4103391630479</v>
      </c>
      <c r="M21" s="20">
        <v>4975.6113112372341</v>
      </c>
      <c r="N21" s="20">
        <v>5187.7420576931063</v>
      </c>
      <c r="O21" s="20">
        <v>5268.3495978183964</v>
      </c>
      <c r="P21" s="20">
        <v>5490.1434358991028</v>
      </c>
    </row>
    <row r="22" spans="1:16">
      <c r="A22" s="20">
        <v>17</v>
      </c>
      <c r="B22" s="20">
        <v>4238</v>
      </c>
      <c r="C22" s="20">
        <v>4106.7720622935349</v>
      </c>
      <c r="D22" s="20">
        <v>4474.3782444549315</v>
      </c>
      <c r="E22" s="20">
        <v>4806.4805420536431</v>
      </c>
      <c r="F22" s="20">
        <v>3986.3985519404546</v>
      </c>
      <c r="G22" s="20">
        <v>3948.4138114756261</v>
      </c>
      <c r="H22" s="20">
        <v>4370.1375848096459</v>
      </c>
      <c r="I22" s="20">
        <v>4891.5574292143638</v>
      </c>
      <c r="J22" s="20">
        <v>4688.7830452791959</v>
      </c>
      <c r="K22" s="20">
        <v>4879.4895107068642</v>
      </c>
      <c r="L22" s="20">
        <v>4585.1235790793517</v>
      </c>
      <c r="M22" s="20">
        <v>4762.6251008444942</v>
      </c>
      <c r="N22" s="20">
        <v>4978.9721066814755</v>
      </c>
      <c r="O22" s="20">
        <v>5191.2461376508827</v>
      </c>
      <c r="P22" s="20">
        <v>5271.9081244434619</v>
      </c>
    </row>
    <row r="23" spans="1:16">
      <c r="A23" s="20">
        <v>18</v>
      </c>
      <c r="B23" s="20">
        <v>4068</v>
      </c>
      <c r="C23" s="20">
        <v>4247.4542772861359</v>
      </c>
      <c r="D23" s="20">
        <v>4109.1464221031511</v>
      </c>
      <c r="E23" s="20">
        <v>4476.9651384231165</v>
      </c>
      <c r="F23" s="20">
        <v>4809.2594433541417</v>
      </c>
      <c r="G23" s="20">
        <v>3988.7033169391611</v>
      </c>
      <c r="H23" s="20">
        <v>3950.6966153233925</v>
      </c>
      <c r="I23" s="20">
        <v>4372.6642112906093</v>
      </c>
      <c r="J23" s="20">
        <v>4894.3855183291689</v>
      </c>
      <c r="K23" s="20">
        <v>4691.4938989252851</v>
      </c>
      <c r="L23" s="20">
        <v>4882.3106226677746</v>
      </c>
      <c r="M23" s="20">
        <v>4587.7745012593896</v>
      </c>
      <c r="N23" s="20">
        <v>4765.3786468061862</v>
      </c>
      <c r="O23" s="20">
        <v>4981.8507352208699</v>
      </c>
      <c r="P23" s="20">
        <v>5194.2474939482618</v>
      </c>
    </row>
    <row r="24" spans="1:16">
      <c r="A24" s="20">
        <v>19</v>
      </c>
      <c r="B24" s="20">
        <v>5181</v>
      </c>
      <c r="C24" s="20">
        <v>4073.6305732484075</v>
      </c>
      <c r="D24" s="20">
        <v>4241.8631042970146</v>
      </c>
      <c r="E24" s="20">
        <v>4103.7373118494006</v>
      </c>
      <c r="F24" s="20">
        <v>4471.0718468368959</v>
      </c>
      <c r="G24" s="20">
        <v>4802.9287333000857</v>
      </c>
      <c r="H24" s="20">
        <v>3983.4527530033588</v>
      </c>
      <c r="I24" s="20">
        <v>3945.4960818363265</v>
      </c>
      <c r="J24" s="20">
        <v>4366.9082171273749</v>
      </c>
      <c r="K24" s="20">
        <v>4887.9427518337716</v>
      </c>
      <c r="L24" s="20">
        <v>4685.3182105590622</v>
      </c>
      <c r="M24" s="20">
        <v>4875.883751065192</v>
      </c>
      <c r="N24" s="20">
        <v>4581.7353448148351</v>
      </c>
      <c r="O24" s="20">
        <v>4759.1056996162797</v>
      </c>
      <c r="P24" s="20">
        <v>4975.2928331345411</v>
      </c>
    </row>
    <row r="25" spans="1:16">
      <c r="A25" s="20">
        <v>20</v>
      </c>
      <c r="B25" s="20">
        <v>5371</v>
      </c>
      <c r="C25" s="20">
        <v>5190.646248370881</v>
      </c>
      <c r="D25" s="20">
        <v>4072.5684230124743</v>
      </c>
      <c r="E25" s="20">
        <v>4240.7570894495684</v>
      </c>
      <c r="F25" s="20">
        <v>4102.6673116430457</v>
      </c>
      <c r="G25" s="20">
        <v>4469.9060685632894</v>
      </c>
      <c r="H25" s="20">
        <v>4801.6764273298913</v>
      </c>
      <c r="I25" s="20">
        <v>3982.4141155507591</v>
      </c>
      <c r="J25" s="20">
        <v>3944.4673411297645</v>
      </c>
      <c r="K25" s="20">
        <v>4365.7695982689092</v>
      </c>
      <c r="L25" s="20">
        <v>4886.6682794795079</v>
      </c>
      <c r="M25" s="20">
        <v>4684.0965701198311</v>
      </c>
      <c r="N25" s="20">
        <v>4874.6124229505149</v>
      </c>
      <c r="O25" s="20">
        <v>4580.5407123635187</v>
      </c>
      <c r="P25" s="20">
        <v>4757.8648199756781</v>
      </c>
    </row>
    <row r="26" spans="1:16">
      <c r="A26" s="20">
        <v>21</v>
      </c>
      <c r="B26" s="20">
        <v>5083</v>
      </c>
      <c r="C26" s="20">
        <v>5369.1670273460559</v>
      </c>
      <c r="D26" s="20">
        <v>5179.2318690523025</v>
      </c>
      <c r="E26" s="20">
        <v>4063.612728758465</v>
      </c>
      <c r="F26" s="20">
        <v>4231.4315435154522</v>
      </c>
      <c r="G26" s="20">
        <v>4093.6454290734664</v>
      </c>
      <c r="H26" s="20">
        <v>4460.076617480775</v>
      </c>
      <c r="I26" s="20">
        <v>4791.1174037547789</v>
      </c>
      <c r="J26" s="20">
        <v>3973.6566731932053</v>
      </c>
      <c r="K26" s="20">
        <v>3935.7933448127292</v>
      </c>
      <c r="L26" s="20">
        <v>4356.1691462581794</v>
      </c>
      <c r="M26" s="20">
        <v>4875.9223563945843</v>
      </c>
      <c r="N26" s="20">
        <v>4673.796108008205</v>
      </c>
      <c r="O26" s="20">
        <v>4863.8930110383508</v>
      </c>
      <c r="P26" s="20">
        <v>4570.4679725401247</v>
      </c>
    </row>
    <row r="27" spans="1:16">
      <c r="A27" s="20">
        <v>22</v>
      </c>
      <c r="B27" s="20">
        <v>4608</v>
      </c>
      <c r="C27" s="20">
        <v>5062.1484375</v>
      </c>
      <c r="D27" s="20">
        <v>5343.9875104515049</v>
      </c>
      <c r="E27" s="20">
        <v>5154.9430816699405</v>
      </c>
      <c r="F27" s="20">
        <v>4044.5558052476949</v>
      </c>
      <c r="G27" s="20">
        <v>4211.5876084142674</v>
      </c>
      <c r="H27" s="20">
        <v>4074.447662694311</v>
      </c>
      <c r="I27" s="20">
        <v>4439.1604168915828</v>
      </c>
      <c r="J27" s="20">
        <v>4768.6487375730067</v>
      </c>
      <c r="K27" s="20">
        <v>3955.0216121444028</v>
      </c>
      <c r="L27" s="20">
        <v>3917.3358495412226</v>
      </c>
      <c r="M27" s="20">
        <v>4335.7402353945254</v>
      </c>
      <c r="N27" s="20">
        <v>4853.0559846233109</v>
      </c>
      <c r="O27" s="20">
        <v>4651.8776377010063</v>
      </c>
      <c r="P27" s="20">
        <v>4841.0830526926784</v>
      </c>
    </row>
    <row r="28" spans="1:16">
      <c r="A28" s="20">
        <v>23</v>
      </c>
      <c r="B28" s="20">
        <v>4851</v>
      </c>
      <c r="C28" s="20">
        <v>4595.2587095444242</v>
      </c>
      <c r="D28" s="20">
        <v>5067.9480820105819</v>
      </c>
      <c r="E28" s="20">
        <v>5350.1100547056421</v>
      </c>
      <c r="F28" s="20">
        <v>5160.8490399236525</v>
      </c>
      <c r="G28" s="20">
        <v>4049.1896057304857</v>
      </c>
      <c r="H28" s="20">
        <v>4216.4127752886779</v>
      </c>
      <c r="I28" s="20">
        <v>4079.1157099300553</v>
      </c>
      <c r="J28" s="20">
        <v>4444.2463112823316</v>
      </c>
      <c r="K28" s="20">
        <v>4774.1121228955071</v>
      </c>
      <c r="L28" s="20">
        <v>3959.5528343448786</v>
      </c>
      <c r="M28" s="20">
        <v>3921.8238956023761</v>
      </c>
      <c r="N28" s="20">
        <v>4340.7076424877741</v>
      </c>
      <c r="O28" s="20">
        <v>4858.6160743457431</v>
      </c>
      <c r="P28" s="20">
        <v>4657.2072397343109</v>
      </c>
    </row>
    <row r="29" spans="1:16">
      <c r="A29" s="20">
        <v>24</v>
      </c>
      <c r="B29" s="20">
        <v>5393</v>
      </c>
      <c r="C29" s="20">
        <v>4838.2104580011128</v>
      </c>
      <c r="D29" s="20">
        <v>4587.8722133178962</v>
      </c>
      <c r="E29" s="20">
        <v>5059.8017769274193</v>
      </c>
      <c r="F29" s="20">
        <v>5341.510197716414</v>
      </c>
      <c r="G29" s="20">
        <v>5152.5534042764384</v>
      </c>
      <c r="H29" s="20">
        <v>4042.6808701763593</v>
      </c>
      <c r="I29" s="20">
        <v>4209.6352423960334</v>
      </c>
      <c r="J29" s="20">
        <v>4072.5588706521307</v>
      </c>
      <c r="K29" s="20">
        <v>4437.1025549275782</v>
      </c>
      <c r="L29" s="20">
        <v>4766.438134680754</v>
      </c>
      <c r="M29" s="20">
        <v>3953.1881824464172</v>
      </c>
      <c r="N29" s="20">
        <v>3915.5198898353447</v>
      </c>
      <c r="O29" s="20">
        <v>4333.7303159326666</v>
      </c>
      <c r="P29" s="20">
        <v>4850.8062530565176</v>
      </c>
    </row>
    <row r="30" spans="1:16">
      <c r="A30" s="20">
        <v>25</v>
      </c>
      <c r="B30" s="20">
        <v>4907</v>
      </c>
      <c r="C30" s="20">
        <v>5350.3505196657834</v>
      </c>
      <c r="D30" s="20">
        <v>4810.65263672527</v>
      </c>
      <c r="E30" s="20">
        <v>4561.7402863195721</v>
      </c>
      <c r="F30" s="20">
        <v>5030.9818001467147</v>
      </c>
      <c r="G30" s="20">
        <v>5311.0856461906887</v>
      </c>
      <c r="H30" s="20">
        <v>5123.2051262174582</v>
      </c>
      <c r="I30" s="20">
        <v>4019.6542825852084</v>
      </c>
      <c r="J30" s="20">
        <v>4185.657704284894</v>
      </c>
      <c r="K30" s="20">
        <v>4049.3621018329536</v>
      </c>
      <c r="L30" s="20">
        <v>4411.8293924116606</v>
      </c>
      <c r="M30" s="20">
        <v>4739.2891192796842</v>
      </c>
      <c r="N30" s="20">
        <v>3930.6713336347934</v>
      </c>
      <c r="O30" s="20">
        <v>3893.2175947486057</v>
      </c>
      <c r="P30" s="20">
        <v>4309.0459483259065</v>
      </c>
    </row>
    <row r="31" spans="1:16">
      <c r="A31" s="20">
        <v>26</v>
      </c>
      <c r="B31" s="20">
        <v>4610</v>
      </c>
      <c r="C31" s="20">
        <v>4883.7201735357921</v>
      </c>
      <c r="D31" s="20">
        <v>5365.4239770799786</v>
      </c>
      <c r="E31" s="20">
        <v>4824.2056118785122</v>
      </c>
      <c r="F31" s="20">
        <v>4574.5920046673164</v>
      </c>
      <c r="G31" s="20">
        <v>5045.155505147417</v>
      </c>
      <c r="H31" s="20">
        <v>5326.0484833014052</v>
      </c>
      <c r="I31" s="20">
        <v>5137.6386505277587</v>
      </c>
      <c r="J31" s="20">
        <v>4030.9787906572737</v>
      </c>
      <c r="K31" s="20">
        <v>4197.4498911563951</v>
      </c>
      <c r="L31" s="20">
        <v>4060.7703052716411</v>
      </c>
      <c r="M31" s="20">
        <v>4424.2587691825429</v>
      </c>
      <c r="N31" s="20">
        <v>4752.6410431303639</v>
      </c>
      <c r="O31" s="20">
        <v>3941.7451514601794</v>
      </c>
      <c r="P31" s="20">
        <v>3904.1858947511823</v>
      </c>
    </row>
    <row r="32" spans="1:16">
      <c r="A32" s="20">
        <v>27</v>
      </c>
      <c r="B32" s="20">
        <v>4613</v>
      </c>
      <c r="C32" s="20">
        <v>4586.0303490136566</v>
      </c>
      <c r="D32" s="20">
        <v>4879.4964993301492</v>
      </c>
      <c r="E32" s="20">
        <v>5360.7837024432101</v>
      </c>
      <c r="F32" s="20">
        <v>4820.033408705197</v>
      </c>
      <c r="G32" s="20">
        <v>4570.6356792504439</v>
      </c>
      <c r="H32" s="20">
        <v>5040.7922139650072</v>
      </c>
      <c r="I32" s="20">
        <v>5321.4422624702402</v>
      </c>
      <c r="J32" s="20">
        <v>5133.1953755089044</v>
      </c>
      <c r="K32" s="20">
        <v>4027.492607883361</v>
      </c>
      <c r="L32" s="20">
        <v>4193.8197362325272</v>
      </c>
      <c r="M32" s="20">
        <v>4057.2583573745533</v>
      </c>
      <c r="N32" s="20">
        <v>4420.432459120032</v>
      </c>
      <c r="O32" s="20">
        <v>4748.5307324104078</v>
      </c>
      <c r="P32" s="20">
        <v>3938.3361421947311</v>
      </c>
    </row>
    <row r="33" spans="1:16">
      <c r="A33" s="20">
        <v>28</v>
      </c>
      <c r="B33" s="20">
        <v>4076</v>
      </c>
      <c r="C33" s="20">
        <v>4588.510794896958</v>
      </c>
      <c r="D33" s="20">
        <v>4581.5479560579643</v>
      </c>
      <c r="E33" s="20">
        <v>4874.7272721180725</v>
      </c>
      <c r="F33" s="20">
        <v>5355.5440643954607</v>
      </c>
      <c r="G33" s="20">
        <v>4815.3223008072673</v>
      </c>
      <c r="H33" s="20">
        <v>4566.1683330681153</v>
      </c>
      <c r="I33" s="20">
        <v>5035.8653360790277</v>
      </c>
      <c r="J33" s="20">
        <v>5316.2410768050495</v>
      </c>
      <c r="K33" s="20">
        <v>5128.1781826339538</v>
      </c>
      <c r="L33" s="20">
        <v>4023.5561305553019</v>
      </c>
      <c r="M33" s="20">
        <v>4189.7206905192388</v>
      </c>
      <c r="N33" s="20">
        <v>4053.2927869582054</v>
      </c>
      <c r="O33" s="20">
        <v>4416.1119217908063</v>
      </c>
      <c r="P33" s="20">
        <v>4743.8895113357539</v>
      </c>
    </row>
    <row r="34" spans="1:16">
      <c r="A34" s="20">
        <v>29</v>
      </c>
      <c r="B34" s="20">
        <v>4283</v>
      </c>
      <c r="C34" s="20">
        <v>4047.1491944898435</v>
      </c>
      <c r="D34" s="20">
        <v>4577.3694275265398</v>
      </c>
      <c r="E34" s="20">
        <v>4570.4234951630706</v>
      </c>
      <c r="F34" s="20">
        <v>4862.8909422505121</v>
      </c>
      <c r="G34" s="20">
        <v>5342.5402628230095</v>
      </c>
      <c r="H34" s="20">
        <v>4803.6302122063371</v>
      </c>
      <c r="I34" s="20">
        <v>4555.0812154502482</v>
      </c>
      <c r="J34" s="20">
        <v>5023.6377467270304</v>
      </c>
      <c r="K34" s="20">
        <v>5303.3327068536792</v>
      </c>
      <c r="L34" s="20">
        <v>5115.7264483725403</v>
      </c>
      <c r="M34" s="20">
        <v>4013.7865301359534</v>
      </c>
      <c r="N34" s="20">
        <v>4179.5476257757873</v>
      </c>
      <c r="O34" s="20">
        <v>4043.450982935517</v>
      </c>
      <c r="P34" s="20">
        <v>4405.3891562860872</v>
      </c>
    </row>
    <row r="35" spans="1:16">
      <c r="A35" s="20">
        <v>30</v>
      </c>
      <c r="B35" s="20">
        <v>4415</v>
      </c>
      <c r="C35" s="20">
        <v>4272.1562853907135</v>
      </c>
      <c r="D35" s="20">
        <v>4058.698091350645</v>
      </c>
      <c r="E35" s="20">
        <v>4590.4313545452578</v>
      </c>
      <c r="F35" s="20">
        <v>4583.4656013517151</v>
      </c>
      <c r="G35" s="20">
        <v>4876.7676300716184</v>
      </c>
      <c r="H35" s="20">
        <v>5357.7856722470124</v>
      </c>
      <c r="I35" s="20">
        <v>4817.3377943122132</v>
      </c>
      <c r="J35" s="20">
        <v>4568.0795410917717</v>
      </c>
      <c r="K35" s="20">
        <v>5037.9731397197002</v>
      </c>
      <c r="L35" s="20">
        <v>5318.4662340617588</v>
      </c>
      <c r="M35" s="20">
        <v>5130.3246245902019</v>
      </c>
      <c r="N35" s="20">
        <v>4025.240223694107</v>
      </c>
      <c r="O35" s="20">
        <v>4191.4743332271983</v>
      </c>
      <c r="P35" s="20">
        <v>4054.9893266237623</v>
      </c>
    </row>
    <row r="36" spans="1:16">
      <c r="A36" s="20">
        <v>31</v>
      </c>
      <c r="B36" s="20">
        <v>3842</v>
      </c>
      <c r="C36" s="20">
        <v>4400.9669442998438</v>
      </c>
      <c r="D36" s="20">
        <v>4263.4055766184447</v>
      </c>
      <c r="E36" s="20">
        <v>4050.3846115480851</v>
      </c>
      <c r="F36" s="20">
        <v>4581.0287191454054</v>
      </c>
      <c r="G36" s="20">
        <v>4574.0772339873702</v>
      </c>
      <c r="H36" s="20">
        <v>4866.7784886568443</v>
      </c>
      <c r="I36" s="20">
        <v>5346.8112558282128</v>
      </c>
      <c r="J36" s="20">
        <v>4807.4703837402203</v>
      </c>
      <c r="K36" s="20">
        <v>4558.7226891785231</v>
      </c>
      <c r="L36" s="20">
        <v>5027.6537991330842</v>
      </c>
      <c r="M36" s="20">
        <v>5307.5723561180675</v>
      </c>
      <c r="N36" s="20">
        <v>5119.8161193535107</v>
      </c>
      <c r="O36" s="20">
        <v>4016.9952760416945</v>
      </c>
      <c r="P36" s="20">
        <v>4182.8888862617068</v>
      </c>
    </row>
    <row r="37" spans="1:16">
      <c r="A37" s="20">
        <v>32</v>
      </c>
      <c r="B37" s="20">
        <v>3778</v>
      </c>
      <c r="C37" s="20">
        <v>3831.9219163578614</v>
      </c>
      <c r="D37" s="20">
        <v>4397.4345989645526</v>
      </c>
      <c r="E37" s="20">
        <v>4259.9836420773254</v>
      </c>
      <c r="F37" s="20">
        <v>4047.133653890412</v>
      </c>
      <c r="G37" s="20">
        <v>4577.3518509408241</v>
      </c>
      <c r="H37" s="20">
        <v>4570.4059452489564</v>
      </c>
      <c r="I37" s="20">
        <v>4862.8722692941728</v>
      </c>
      <c r="J37" s="20">
        <v>5342.5197480670213</v>
      </c>
      <c r="K37" s="20">
        <v>4803.6117668045599</v>
      </c>
      <c r="L37" s="20">
        <v>4555.0637244487689</v>
      </c>
      <c r="M37" s="20">
        <v>5023.6184565209724</v>
      </c>
      <c r="N37" s="20">
        <v>5303.3123426503134</v>
      </c>
      <c r="O37" s="20">
        <v>5115.7068045561855</v>
      </c>
      <c r="P37" s="20">
        <v>4013.7711176454145</v>
      </c>
    </row>
    <row r="38" spans="1:16">
      <c r="A38" s="20">
        <v>33</v>
      </c>
      <c r="B38" s="20">
        <v>3629</v>
      </c>
      <c r="C38" s="20">
        <v>3777.1587214108572</v>
      </c>
      <c r="D38" s="20">
        <v>3836.1455833915984</v>
      </c>
      <c r="E38" s="20">
        <v>4402.2815921846841</v>
      </c>
      <c r="F38" s="20">
        <v>4264.679132451618</v>
      </c>
      <c r="G38" s="20">
        <v>4051.5945341923034</v>
      </c>
      <c r="H38" s="20">
        <v>4582.3971547170067</v>
      </c>
      <c r="I38" s="20">
        <v>4575.4435930254785</v>
      </c>
      <c r="J38" s="20">
        <v>4868.2322828177821</v>
      </c>
      <c r="K38" s="20">
        <v>5348.40844439997</v>
      </c>
      <c r="L38" s="20">
        <v>4808.9064615048137</v>
      </c>
      <c r="M38" s="20">
        <v>4560.0844615382684</v>
      </c>
      <c r="N38" s="20">
        <v>5029.1556496392104</v>
      </c>
      <c r="O38" s="20">
        <v>5309.1578233255959</v>
      </c>
      <c r="P38" s="20">
        <v>5121.3455004002826</v>
      </c>
    </row>
    <row r="39" spans="1:16">
      <c r="A39" s="20">
        <v>34</v>
      </c>
      <c r="B39" s="20">
        <v>3401</v>
      </c>
      <c r="C39" s="20">
        <v>3628.2622758012349</v>
      </c>
      <c r="D39" s="20">
        <v>3772.2330026448221</v>
      </c>
      <c r="E39" s="20">
        <v>3831.1429410132828</v>
      </c>
      <c r="F39" s="20">
        <v>4396.5406629171175</v>
      </c>
      <c r="G39" s="20">
        <v>4259.1176478587795</v>
      </c>
      <c r="H39" s="20">
        <v>4046.3109290537877</v>
      </c>
      <c r="I39" s="20">
        <v>4576.4213402693731</v>
      </c>
      <c r="J39" s="20">
        <v>4569.4768465815587</v>
      </c>
      <c r="K39" s="20">
        <v>4861.8837163736544</v>
      </c>
      <c r="L39" s="20">
        <v>5341.4336896210234</v>
      </c>
      <c r="M39" s="20">
        <v>4802.6352607031986</v>
      </c>
      <c r="N39" s="20">
        <v>4554.1377446371289</v>
      </c>
      <c r="O39" s="20">
        <v>5022.5972261818333</v>
      </c>
      <c r="P39" s="20">
        <v>5302.2342545134206</v>
      </c>
    </row>
    <row r="40" spans="1:16">
      <c r="A40" s="20">
        <v>35</v>
      </c>
      <c r="B40" s="20">
        <v>3450</v>
      </c>
      <c r="C40" s="20">
        <v>3396</v>
      </c>
      <c r="D40" s="20">
        <v>3618.6721552484564</v>
      </c>
      <c r="E40" s="20">
        <v>3762.2623427259368</v>
      </c>
      <c r="F40" s="20">
        <v>3821.0165720061991</v>
      </c>
      <c r="G40" s="20">
        <v>4384.9198505922259</v>
      </c>
      <c r="H40" s="20">
        <v>4247.8600681728085</v>
      </c>
      <c r="I40" s="20">
        <v>4035.6158340871261</v>
      </c>
      <c r="J40" s="20">
        <v>4564.3250724096297</v>
      </c>
      <c r="K40" s="20">
        <v>4557.3989342117402</v>
      </c>
      <c r="L40" s="20">
        <v>4849.0329224096713</v>
      </c>
      <c r="M40" s="20">
        <v>5327.315362688104</v>
      </c>
      <c r="N40" s="20">
        <v>4789.9410705868022</v>
      </c>
      <c r="O40" s="20">
        <v>4542.1003761491011</v>
      </c>
      <c r="P40" s="20">
        <v>5009.3216387998555</v>
      </c>
    </row>
    <row r="41" spans="1:16">
      <c r="A41" s="20">
        <v>36</v>
      </c>
      <c r="B41" s="20">
        <v>3162</v>
      </c>
      <c r="C41" s="20">
        <v>3440.822264389627</v>
      </c>
      <c r="D41" s="20">
        <v>3386.9659159035282</v>
      </c>
      <c r="E41" s="20">
        <v>3609.0457157407782</v>
      </c>
      <c r="F41" s="20">
        <v>3752.2539227032116</v>
      </c>
      <c r="G41" s="20">
        <v>3810.8518532059884</v>
      </c>
      <c r="H41" s="20">
        <v>4373.2550288352941</v>
      </c>
      <c r="I41" s="20">
        <v>4236.5598546610536</v>
      </c>
      <c r="J41" s="20">
        <v>4024.8802354928398</v>
      </c>
      <c r="K41" s="20">
        <v>4552.1829945098116</v>
      </c>
      <c r="L41" s="20">
        <v>4545.2752813163224</v>
      </c>
      <c r="M41" s="20">
        <v>4836.1334609233318</v>
      </c>
      <c r="N41" s="20">
        <v>5313.1435679310516</v>
      </c>
      <c r="O41" s="20">
        <v>4777.1988060259</v>
      </c>
      <c r="P41" s="20">
        <v>4530.0174206800939</v>
      </c>
    </row>
    <row r="42" spans="1:16">
      <c r="A42" s="20">
        <v>37</v>
      </c>
      <c r="B42" s="20">
        <v>3463</v>
      </c>
      <c r="C42" s="20">
        <v>3153.2659543748196</v>
      </c>
      <c r="D42" s="20">
        <v>3433.4897789097104</v>
      </c>
      <c r="E42" s="20">
        <v>3379.7481997615578</v>
      </c>
      <c r="F42" s="20">
        <v>3601.3547415277526</v>
      </c>
      <c r="G42" s="20">
        <v>3744.257767920697</v>
      </c>
      <c r="H42" s="20">
        <v>3802.7308246457687</v>
      </c>
      <c r="I42" s="20">
        <v>4363.935503868609</v>
      </c>
      <c r="J42" s="20">
        <v>4227.5316308145048</v>
      </c>
      <c r="K42" s="20">
        <v>4016.3031066505309</v>
      </c>
      <c r="L42" s="20">
        <v>4542.4821691999368</v>
      </c>
      <c r="M42" s="20">
        <v>4535.5891765304395</v>
      </c>
      <c r="N42" s="20">
        <v>4825.8275294754458</v>
      </c>
      <c r="O42" s="20">
        <v>5301.8211150197913</v>
      </c>
      <c r="P42" s="20">
        <v>4767.0184659245269</v>
      </c>
    </row>
    <row r="43" spans="1:16">
      <c r="A43" s="20">
        <v>38</v>
      </c>
      <c r="B43" s="20">
        <v>2839</v>
      </c>
      <c r="C43" s="20">
        <v>3451.1306798168371</v>
      </c>
      <c r="D43" s="20">
        <v>3145.1829123597854</v>
      </c>
      <c r="E43" s="20">
        <v>3424.6884146915695</v>
      </c>
      <c r="F43" s="20">
        <v>3371.0845960268316</v>
      </c>
      <c r="G43" s="20">
        <v>3592.1230743902488</v>
      </c>
      <c r="H43" s="20">
        <v>3734.6597849750369</v>
      </c>
      <c r="I43" s="20">
        <v>3792.9829526069921</v>
      </c>
      <c r="J43" s="20">
        <v>4352.7490468621108</v>
      </c>
      <c r="K43" s="20">
        <v>4216.6948297687977</v>
      </c>
      <c r="L43" s="20">
        <v>4006.0077661287055</v>
      </c>
      <c r="M43" s="20">
        <v>4530.8380279326129</v>
      </c>
      <c r="N43" s="20">
        <v>4523.9627046732321</v>
      </c>
      <c r="O43" s="20">
        <v>4813.4570642998269</v>
      </c>
      <c r="P43" s="20">
        <v>5288.230493914888</v>
      </c>
    </row>
    <row r="44" spans="1:16">
      <c r="A44" s="20">
        <v>39</v>
      </c>
      <c r="B44" s="20">
        <v>2968</v>
      </c>
      <c r="C44" s="20">
        <v>2837</v>
      </c>
      <c r="D44" s="20">
        <v>3453.5653399084185</v>
      </c>
      <c r="E44" s="20">
        <v>3147.401736283849</v>
      </c>
      <c r="F44" s="20">
        <v>3427.1044206278598</v>
      </c>
      <c r="G44" s="20">
        <v>3373.4627862180319</v>
      </c>
      <c r="H44" s="20">
        <v>3594.6572000159213</v>
      </c>
      <c r="I44" s="20">
        <v>3737.2944655993579</v>
      </c>
      <c r="J44" s="20">
        <v>3795.6587783231171</v>
      </c>
      <c r="K44" s="20">
        <v>4355.8197692937601</v>
      </c>
      <c r="L44" s="20">
        <v>4219.6695703894466</v>
      </c>
      <c r="M44" s="20">
        <v>4008.8338739002252</v>
      </c>
      <c r="N44" s="20">
        <v>4534.0343863297439</v>
      </c>
      <c r="O44" s="20">
        <v>4527.1542127541297</v>
      </c>
      <c r="P44" s="20">
        <v>4816.8528012058587</v>
      </c>
    </row>
    <row r="45" spans="1:16">
      <c r="A45" s="20">
        <v>40</v>
      </c>
      <c r="B45" s="20">
        <v>3130</v>
      </c>
      <c r="C45" s="20">
        <v>2956.1638977635785</v>
      </c>
      <c r="D45" s="20">
        <v>2825.6863133272482</v>
      </c>
      <c r="E45" s="20">
        <v>3439.7928491930152</v>
      </c>
      <c r="F45" s="20">
        <v>3134.85019695442</v>
      </c>
      <c r="G45" s="20">
        <v>3413.4374535465108</v>
      </c>
      <c r="H45" s="20">
        <v>3360.009736882304</v>
      </c>
      <c r="I45" s="20">
        <v>3580.3220483567979</v>
      </c>
      <c r="J45" s="20">
        <v>3722.3904900661887</v>
      </c>
      <c r="K45" s="20">
        <v>3780.5220514515527</v>
      </c>
      <c r="L45" s="20">
        <v>4338.4491735684278</v>
      </c>
      <c r="M45" s="20">
        <v>4202.8419287320858</v>
      </c>
      <c r="N45" s="20">
        <v>3992.8470249850252</v>
      </c>
      <c r="O45" s="20">
        <v>4515.9530876302661</v>
      </c>
      <c r="P45" s="20">
        <v>4509.1003515337097</v>
      </c>
    </row>
    <row r="46" spans="1:16">
      <c r="A46" s="20">
        <v>41</v>
      </c>
      <c r="B46" s="20">
        <v>2487</v>
      </c>
      <c r="C46" s="20">
        <v>3132.029352633695</v>
      </c>
      <c r="D46" s="20">
        <v>2960.9184838476367</v>
      </c>
      <c r="E46" s="20">
        <v>2830.2310440282163</v>
      </c>
      <c r="F46" s="20">
        <v>3445.3252864253318</v>
      </c>
      <c r="G46" s="20">
        <v>3139.8921755582874</v>
      </c>
      <c r="H46" s="20">
        <v>3418.9275017227014</v>
      </c>
      <c r="I46" s="20">
        <v>3365.4138538696498</v>
      </c>
      <c r="J46" s="20">
        <v>3586.0805076223496</v>
      </c>
      <c r="K46" s="20">
        <v>3728.377447026488</v>
      </c>
      <c r="L46" s="20">
        <v>3786.6025050928097</v>
      </c>
      <c r="M46" s="20">
        <v>4345.4269768230615</v>
      </c>
      <c r="N46" s="20">
        <v>4209.6016262451249</v>
      </c>
      <c r="O46" s="20">
        <v>3999.2689743617602</v>
      </c>
      <c r="P46" s="20">
        <v>4523.2163816996353</v>
      </c>
    </row>
    <row r="47" spans="1:16">
      <c r="A47" s="20">
        <v>42</v>
      </c>
      <c r="B47" s="20">
        <v>2581</v>
      </c>
      <c r="C47" s="20">
        <v>2483.0375823324293</v>
      </c>
      <c r="D47" s="20">
        <v>3122.0179010669508</v>
      </c>
      <c r="E47" s="20">
        <v>2951.453983788213</v>
      </c>
      <c r="F47" s="20">
        <v>2821.1842830212804</v>
      </c>
      <c r="G47" s="20">
        <v>3434.3123924345005</v>
      </c>
      <c r="H47" s="20">
        <v>3129.8555906795509</v>
      </c>
      <c r="I47" s="20">
        <v>3407.9989875742226</v>
      </c>
      <c r="J47" s="20">
        <v>3354.6563947252343</v>
      </c>
      <c r="K47" s="20">
        <v>3574.6176931738464</v>
      </c>
      <c r="L47" s="20">
        <v>3716.4597840575698</v>
      </c>
      <c r="M47" s="20">
        <v>3774.4987272178128</v>
      </c>
      <c r="N47" s="20">
        <v>4331.5369308441796</v>
      </c>
      <c r="O47" s="20">
        <v>4196.1457425188109</v>
      </c>
      <c r="P47" s="20">
        <v>3986.4854135673704</v>
      </c>
    </row>
    <row r="48" spans="1:16">
      <c r="A48" s="20">
        <v>43</v>
      </c>
      <c r="B48" s="20">
        <v>2666</v>
      </c>
      <c r="C48" s="20">
        <v>2576.7861965491375</v>
      </c>
      <c r="D48" s="20">
        <v>2479.9445611112192</v>
      </c>
      <c r="E48" s="20">
        <v>3118.1289274607093</v>
      </c>
      <c r="F48" s="20">
        <v>2947.7774748741967</v>
      </c>
      <c r="G48" s="20">
        <v>2817.6700458955852</v>
      </c>
      <c r="H48" s="20">
        <v>3430.0344059933586</v>
      </c>
      <c r="I48" s="20">
        <v>3125.9568539748889</v>
      </c>
      <c r="J48" s="20">
        <v>3403.7537786956168</v>
      </c>
      <c r="K48" s="20">
        <v>3350.4776325942939</v>
      </c>
      <c r="L48" s="20">
        <v>3570.1649339963901</v>
      </c>
      <c r="M48" s="20">
        <v>3711.8303378254009</v>
      </c>
      <c r="N48" s="20">
        <v>3769.7969841810645</v>
      </c>
      <c r="O48" s="20">
        <v>4326.1413074581769</v>
      </c>
      <c r="P48" s="20">
        <v>4190.9187705546128</v>
      </c>
    </row>
    <row r="49" spans="1:16">
      <c r="A49" s="20">
        <v>44</v>
      </c>
      <c r="B49" s="20">
        <v>2494</v>
      </c>
      <c r="C49" s="20">
        <v>2658.933440256616</v>
      </c>
      <c r="D49" s="20">
        <v>2564.1852493997594</v>
      </c>
      <c r="E49" s="20">
        <v>2467.8171869465336</v>
      </c>
      <c r="F49" s="20">
        <v>3102.8807171619669</v>
      </c>
      <c r="G49" s="20">
        <v>2933.3623137642994</v>
      </c>
      <c r="H49" s="20">
        <v>2803.8911334734903</v>
      </c>
      <c r="I49" s="20">
        <v>3413.2609219036221</v>
      </c>
      <c r="J49" s="20">
        <v>3110.67036371003</v>
      </c>
      <c r="K49" s="20">
        <v>3387.1088115919133</v>
      </c>
      <c r="L49" s="20">
        <v>3334.0931954104744</v>
      </c>
      <c r="M49" s="20">
        <v>3552.7061864650282</v>
      </c>
      <c r="N49" s="20">
        <v>3693.6788210340455</v>
      </c>
      <c r="O49" s="20">
        <v>3751.3620000814271</v>
      </c>
      <c r="P49" s="20">
        <v>4304.9856997290508</v>
      </c>
    </row>
    <row r="50" spans="1:16">
      <c r="A50" s="20">
        <v>45</v>
      </c>
      <c r="B50" s="20">
        <v>2230</v>
      </c>
      <c r="C50" s="20">
        <v>2486.8843049327356</v>
      </c>
      <c r="D50" s="20">
        <v>2652.4106860950587</v>
      </c>
      <c r="E50" s="20">
        <v>2557.8949264630141</v>
      </c>
      <c r="F50" s="20">
        <v>2461.7632690174846</v>
      </c>
      <c r="G50" s="20">
        <v>3095.2688951418072</v>
      </c>
      <c r="H50" s="20">
        <v>2926.1663452794264</v>
      </c>
      <c r="I50" s="20">
        <v>2797.0127768051666</v>
      </c>
      <c r="J50" s="20">
        <v>3404.8876916656068</v>
      </c>
      <c r="K50" s="20">
        <v>3103.0394325430716</v>
      </c>
      <c r="L50" s="20">
        <v>3378.7997363206173</v>
      </c>
      <c r="M50" s="20">
        <v>3325.9141752303813</v>
      </c>
      <c r="N50" s="20">
        <v>3543.9908765171726</v>
      </c>
      <c r="O50" s="20">
        <v>3684.6176845134451</v>
      </c>
      <c r="P50" s="20">
        <v>3742.1593582525379</v>
      </c>
    </row>
    <row r="51" spans="1:16">
      <c r="A51" s="20">
        <v>46</v>
      </c>
      <c r="B51" s="20">
        <v>2147</v>
      </c>
      <c r="C51" s="20">
        <v>2225.0358639962737</v>
      </c>
      <c r="D51" s="20">
        <v>2482.4615379474121</v>
      </c>
      <c r="E51" s="20">
        <v>2647.6935408741447</v>
      </c>
      <c r="F51" s="20">
        <v>2553.3458715631755</v>
      </c>
      <c r="G51" s="20">
        <v>2457.3851782111301</v>
      </c>
      <c r="H51" s="20">
        <v>3089.7641545099341</v>
      </c>
      <c r="I51" s="20">
        <v>2920.9623428737673</v>
      </c>
      <c r="J51" s="20">
        <v>2792.03846588035</v>
      </c>
      <c r="K51" s="20">
        <v>3398.8323135197224</v>
      </c>
      <c r="L51" s="20">
        <v>3097.5208725002153</v>
      </c>
      <c r="M51" s="20">
        <v>3372.7907539589623</v>
      </c>
      <c r="N51" s="20">
        <v>3319.9992465056907</v>
      </c>
      <c r="O51" s="20">
        <v>3537.6881121248534</v>
      </c>
      <c r="P51" s="20">
        <v>3678.0648242069637</v>
      </c>
    </row>
    <row r="52" spans="1:16">
      <c r="A52" s="20">
        <v>47</v>
      </c>
      <c r="B52" s="20">
        <v>1889</v>
      </c>
      <c r="C52" s="20">
        <v>2138.598200105876</v>
      </c>
      <c r="D52" s="20">
        <v>2215.2968779857792</v>
      </c>
      <c r="E52" s="20">
        <v>2471.5957992953449</v>
      </c>
      <c r="F52" s="20">
        <v>2636.104581445717</v>
      </c>
      <c r="G52" s="20">
        <v>2542.169872054365</v>
      </c>
      <c r="H52" s="20">
        <v>2446.6291988310895</v>
      </c>
      <c r="I52" s="20">
        <v>3076.240251204189</v>
      </c>
      <c r="J52" s="20">
        <v>2908.1772854035758</v>
      </c>
      <c r="K52" s="20">
        <v>2779.8177084534859</v>
      </c>
      <c r="L52" s="20">
        <v>3383.95561832168</v>
      </c>
      <c r="M52" s="20">
        <v>3083.963018025765</v>
      </c>
      <c r="N52" s="20">
        <v>3358.028042714328</v>
      </c>
      <c r="O52" s="20">
        <v>3305.4676037848858</v>
      </c>
      <c r="P52" s="20">
        <v>3522.2036448445838</v>
      </c>
    </row>
    <row r="53" spans="1:16">
      <c r="A53" s="20">
        <v>48</v>
      </c>
      <c r="B53" s="20">
        <v>2104</v>
      </c>
      <c r="C53" s="20">
        <v>1881.2100760456274</v>
      </c>
      <c r="D53" s="20">
        <v>2133.1667458389275</v>
      </c>
      <c r="E53" s="20">
        <v>2209.6706300632391</v>
      </c>
      <c r="F53" s="20">
        <v>2465.318622240959</v>
      </c>
      <c r="G53" s="20">
        <v>2629.4095970974145</v>
      </c>
      <c r="H53" s="20">
        <v>2535.7134561655857</v>
      </c>
      <c r="I53" s="20">
        <v>2440.4154301105445</v>
      </c>
      <c r="J53" s="20">
        <v>3068.4274426842276</v>
      </c>
      <c r="K53" s="20">
        <v>2900.7913108315092</v>
      </c>
      <c r="L53" s="20">
        <v>2772.7577320852406</v>
      </c>
      <c r="M53" s="20">
        <v>3375.3612969660421</v>
      </c>
      <c r="N53" s="20">
        <v>3076.1305957911727</v>
      </c>
      <c r="O53" s="20">
        <v>3349.4995703064533</v>
      </c>
      <c r="P53" s="20">
        <v>3297.0726205103515</v>
      </c>
    </row>
    <row r="54" spans="1:16">
      <c r="A54" s="20">
        <v>49</v>
      </c>
      <c r="B54" s="20">
        <v>1981</v>
      </c>
      <c r="C54" s="20">
        <v>2100</v>
      </c>
      <c r="D54" s="20">
        <v>1879.4201520912547</v>
      </c>
      <c r="E54" s="20">
        <v>2131.1370914661029</v>
      </c>
      <c r="F54" s="20">
        <v>2207.56818417355</v>
      </c>
      <c r="G54" s="20">
        <v>2462.9729337326426</v>
      </c>
      <c r="H54" s="20">
        <v>2626.9077801639251</v>
      </c>
      <c r="I54" s="20">
        <v>2533.3007887477311</v>
      </c>
      <c r="J54" s="20">
        <v>2438.0934363616288</v>
      </c>
      <c r="K54" s="20">
        <v>3065.5079113400939</v>
      </c>
      <c r="L54" s="20">
        <v>2898.0312810400428</v>
      </c>
      <c r="M54" s="20">
        <v>2770.1195230157018</v>
      </c>
      <c r="N54" s="20">
        <v>3372.1497257986152</v>
      </c>
      <c r="O54" s="20">
        <v>3073.2037350910859</v>
      </c>
      <c r="P54" s="20">
        <v>3346.312605919863</v>
      </c>
    </row>
    <row r="55" spans="1:16">
      <c r="A55" s="20">
        <v>50</v>
      </c>
      <c r="B55" s="20">
        <v>2096</v>
      </c>
      <c r="C55" s="20">
        <v>1975.9422709923665</v>
      </c>
      <c r="D55" s="20">
        <v>2094.6384498152297</v>
      </c>
      <c r="E55" s="20">
        <v>1874.6217685371089</v>
      </c>
      <c r="F55" s="20">
        <v>2125.6960445772829</v>
      </c>
      <c r="G55" s="20">
        <v>2201.9319995993837</v>
      </c>
      <c r="H55" s="20">
        <v>2456.6846704050527</v>
      </c>
      <c r="I55" s="20">
        <v>2620.2009716429193</v>
      </c>
      <c r="J55" s="20">
        <v>2526.8329700277359</v>
      </c>
      <c r="K55" s="20">
        <v>2431.8686933548611</v>
      </c>
      <c r="L55" s="20">
        <v>3057.681304431303</v>
      </c>
      <c r="M55" s="20">
        <v>2890.6322619208377</v>
      </c>
      <c r="N55" s="20">
        <v>2763.0470778535773</v>
      </c>
      <c r="O55" s="20">
        <v>3363.5402258055537</v>
      </c>
      <c r="P55" s="20">
        <v>3065.3574798274117</v>
      </c>
    </row>
    <row r="56" spans="1:16">
      <c r="A56" s="20">
        <v>51</v>
      </c>
      <c r="B56" s="20">
        <v>2341</v>
      </c>
      <c r="C56" s="20">
        <v>2087.891499359248</v>
      </c>
      <c r="D56" s="20">
        <v>1967.3595950546351</v>
      </c>
      <c r="E56" s="20">
        <v>2085.5402067716977</v>
      </c>
      <c r="F56" s="20">
        <v>1866.4791869539483</v>
      </c>
      <c r="G56" s="20">
        <v>2116.4629001881194</v>
      </c>
      <c r="H56" s="20">
        <v>2192.3677177542509</v>
      </c>
      <c r="I56" s="20">
        <v>2446.0138483285104</v>
      </c>
      <c r="J56" s="20">
        <v>2608.8199023872639</v>
      </c>
      <c r="K56" s="20">
        <v>2515.8574527523087</v>
      </c>
      <c r="L56" s="20">
        <v>2421.3056616182625</v>
      </c>
      <c r="M56" s="20">
        <v>3044.4000015602355</v>
      </c>
      <c r="N56" s="20">
        <v>2878.0765509957619</v>
      </c>
      <c r="O56" s="20">
        <v>2751.0455441964214</v>
      </c>
      <c r="P56" s="20">
        <v>3348.9303982891279</v>
      </c>
    </row>
    <row r="57" spans="1:16">
      <c r="A57" s="20">
        <v>52</v>
      </c>
      <c r="B57" s="20">
        <v>1771</v>
      </c>
      <c r="C57" s="20">
        <v>2330.0463015245623</v>
      </c>
      <c r="D57" s="20">
        <v>2077.2347848277495</v>
      </c>
      <c r="E57" s="20">
        <v>1957.3180820776743</v>
      </c>
      <c r="F57" s="20">
        <v>2074.8954933685591</v>
      </c>
      <c r="G57" s="20">
        <v>1856.9525732000936</v>
      </c>
      <c r="H57" s="20">
        <v>2105.660355635046</v>
      </c>
      <c r="I57" s="20">
        <v>2181.1777507835773</v>
      </c>
      <c r="J57" s="20">
        <v>2433.5292573764759</v>
      </c>
      <c r="K57" s="20">
        <v>2595.5043402652068</v>
      </c>
      <c r="L57" s="20">
        <v>2503.0163761522304</v>
      </c>
      <c r="M57" s="20">
        <v>2408.9471826277186</v>
      </c>
      <c r="N57" s="20">
        <v>3028.8612143453456</v>
      </c>
      <c r="O57" s="20">
        <v>2863.3866879386183</v>
      </c>
      <c r="P57" s="20">
        <v>2737.0040544750204</v>
      </c>
    </row>
    <row r="58" spans="1:16">
      <c r="A58" s="20">
        <v>53</v>
      </c>
      <c r="B58" s="20">
        <v>2067</v>
      </c>
      <c r="C58" s="20">
        <v>1760.8514755684566</v>
      </c>
      <c r="D58" s="20">
        <v>2320.6252648090222</v>
      </c>
      <c r="E58" s="20">
        <v>2068.8359366323921</v>
      </c>
      <c r="F58" s="20">
        <v>1949.4040910538995</v>
      </c>
      <c r="G58" s="20">
        <v>2066.5061035907056</v>
      </c>
      <c r="H58" s="20">
        <v>1849.4443883371196</v>
      </c>
      <c r="I58" s="20">
        <v>2097.14657481107</v>
      </c>
      <c r="J58" s="20">
        <v>2172.3586317558538</v>
      </c>
      <c r="K58" s="20">
        <v>2423.6898097796256</v>
      </c>
      <c r="L58" s="20">
        <v>2585.0099815612689</v>
      </c>
      <c r="M58" s="20">
        <v>2492.8959724658744</v>
      </c>
      <c r="N58" s="20">
        <v>2399.2071273170218</v>
      </c>
      <c r="O58" s="20">
        <v>3016.6146711380484</v>
      </c>
      <c r="P58" s="20">
        <v>2851.8092050790679</v>
      </c>
    </row>
    <row r="59" spans="1:16">
      <c r="A59" s="20">
        <v>54</v>
      </c>
      <c r="B59" s="20">
        <v>2072</v>
      </c>
      <c r="C59" s="20">
        <v>2055.9917953667955</v>
      </c>
      <c r="D59" s="20">
        <v>1750.6267827022546</v>
      </c>
      <c r="E59" s="20">
        <v>2307.150147276715</v>
      </c>
      <c r="F59" s="20">
        <v>2056.8228779865458</v>
      </c>
      <c r="G59" s="20">
        <v>1938.0845343623223</v>
      </c>
      <c r="H59" s="20">
        <v>2054.5065735289636</v>
      </c>
      <c r="I59" s="20">
        <v>1838.7052651877559</v>
      </c>
      <c r="J59" s="20">
        <v>2084.9691254802406</v>
      </c>
      <c r="K59" s="20">
        <v>2159.7444504275982</v>
      </c>
      <c r="L59" s="20">
        <v>2409.6162298941099</v>
      </c>
      <c r="M59" s="20">
        <v>2569.9996678100774</v>
      </c>
      <c r="N59" s="20">
        <v>2478.4205348611058</v>
      </c>
      <c r="O59" s="20">
        <v>2385.2757104203752</v>
      </c>
      <c r="P59" s="20">
        <v>2999.0981690729841</v>
      </c>
    </row>
    <row r="60" spans="1:16">
      <c r="A60" s="20">
        <v>55</v>
      </c>
      <c r="B60" s="20">
        <v>2322</v>
      </c>
      <c r="C60" s="20">
        <v>2053</v>
      </c>
      <c r="D60" s="20">
        <v>2036.155888030888</v>
      </c>
      <c r="E60" s="20">
        <v>1733.7369922275584</v>
      </c>
      <c r="F60" s="20">
        <v>2284.8911009932926</v>
      </c>
      <c r="G60" s="20">
        <v>2036.9789524873993</v>
      </c>
      <c r="H60" s="20">
        <v>1919.3861789897962</v>
      </c>
      <c r="I60" s="20">
        <v>2034.6849953955436</v>
      </c>
      <c r="J60" s="20">
        <v>1820.9657064305175</v>
      </c>
      <c r="K60" s="20">
        <v>2064.853649112848</v>
      </c>
      <c r="L60" s="20">
        <v>2138.9075526907181</v>
      </c>
      <c r="M60" s="20">
        <v>2386.3686058719768</v>
      </c>
      <c r="N60" s="20">
        <v>2545.2046878987403</v>
      </c>
      <c r="O60" s="20">
        <v>2454.5090969946214</v>
      </c>
      <c r="P60" s="20">
        <v>2362.262920160651</v>
      </c>
    </row>
    <row r="61" spans="1:16">
      <c r="A61" s="20">
        <v>56</v>
      </c>
      <c r="B61" s="20">
        <v>2024</v>
      </c>
      <c r="C61" s="20">
        <v>2308.1398221343875</v>
      </c>
      <c r="D61" s="20">
        <v>2040.7455016545639</v>
      </c>
      <c r="E61" s="20">
        <v>2024.0019333494831</v>
      </c>
      <c r="F61" s="20">
        <v>1723.388196756212</v>
      </c>
      <c r="G61" s="20">
        <v>2271.2524287007332</v>
      </c>
      <c r="H61" s="20">
        <v>2024.8200848775869</v>
      </c>
      <c r="I61" s="20">
        <v>1907.9292307410465</v>
      </c>
      <c r="J61" s="20">
        <v>2022.5398205735473</v>
      </c>
      <c r="K61" s="20">
        <v>1810.0962367585503</v>
      </c>
      <c r="L61" s="20">
        <v>2052.5283955197542</v>
      </c>
      <c r="M61" s="20">
        <v>2126.1402662486876</v>
      </c>
      <c r="N61" s="20">
        <v>2372.1242073662488</v>
      </c>
      <c r="O61" s="20">
        <v>2530.0121858838102</v>
      </c>
      <c r="P61" s="20">
        <v>2439.85796320603</v>
      </c>
    </row>
    <row r="62" spans="1:16">
      <c r="A62" s="20">
        <v>57</v>
      </c>
      <c r="B62" s="20">
        <v>2016</v>
      </c>
      <c r="C62" s="20">
        <v>1998</v>
      </c>
      <c r="D62" s="20">
        <v>2277.364624505929</v>
      </c>
      <c r="E62" s="20">
        <v>2013.5355616325028</v>
      </c>
      <c r="F62" s="20">
        <v>1997.0152409048233</v>
      </c>
      <c r="G62" s="20">
        <v>1700.4096874661291</v>
      </c>
      <c r="H62" s="20">
        <v>2240.9690629847232</v>
      </c>
      <c r="I62" s="20">
        <v>1997.8224837458856</v>
      </c>
      <c r="J62" s="20">
        <v>1882.4901743311657</v>
      </c>
      <c r="K62" s="20">
        <v>1995.5726229659001</v>
      </c>
      <c r="L62" s="20">
        <v>1785.961620268436</v>
      </c>
      <c r="M62" s="20">
        <v>2025.1613502461576</v>
      </c>
      <c r="N62" s="20">
        <v>2097.7917293653718</v>
      </c>
      <c r="O62" s="20">
        <v>2340.4958846013656</v>
      </c>
      <c r="P62" s="20">
        <v>2496.2786900720262</v>
      </c>
    </row>
    <row r="63" spans="1:16">
      <c r="A63" s="20">
        <v>58</v>
      </c>
      <c r="B63" s="20">
        <v>1983</v>
      </c>
      <c r="C63" s="20">
        <v>2001</v>
      </c>
      <c r="D63" s="20">
        <v>1983.1339285714287</v>
      </c>
      <c r="E63" s="20">
        <v>2260.4199472402597</v>
      </c>
      <c r="F63" s="20">
        <v>1998.5538982274991</v>
      </c>
      <c r="G63" s="20">
        <v>1982.1564965528528</v>
      </c>
      <c r="H63" s="20">
        <v>1687.7578296724823</v>
      </c>
      <c r="I63" s="20">
        <v>2224.2951860279918</v>
      </c>
      <c r="J63" s="20">
        <v>1982.9577331227765</v>
      </c>
      <c r="K63" s="20">
        <v>1868.4835510102494</v>
      </c>
      <c r="L63" s="20">
        <v>1980.7246123783564</v>
      </c>
      <c r="M63" s="20">
        <v>1772.6732153557246</v>
      </c>
      <c r="N63" s="20">
        <v>2010.0931854377784</v>
      </c>
      <c r="O63" s="20">
        <v>2082.1831599504508</v>
      </c>
      <c r="P63" s="20">
        <v>2323.0814806980816</v>
      </c>
    </row>
    <row r="64" spans="1:16">
      <c r="A64" s="20">
        <v>59</v>
      </c>
      <c r="B64" s="20">
        <v>1703</v>
      </c>
      <c r="C64" s="20">
        <v>1954.7017028772755</v>
      </c>
      <c r="D64" s="20">
        <v>1972.4448348247242</v>
      </c>
      <c r="E64" s="20">
        <v>1954.833720228075</v>
      </c>
      <c r="F64" s="20">
        <v>2228.1627433627318</v>
      </c>
      <c r="G64" s="20">
        <v>1970.0336400188146</v>
      </c>
      <c r="H64" s="20">
        <v>1953.8702366016721</v>
      </c>
      <c r="I64" s="20">
        <v>1663.6727704010366</v>
      </c>
      <c r="J64" s="20">
        <v>2192.5534986538787</v>
      </c>
      <c r="K64" s="20">
        <v>1954.6600391672985</v>
      </c>
      <c r="L64" s="20">
        <v>1841.8194548451402</v>
      </c>
      <c r="M64" s="20">
        <v>1952.4587860549191</v>
      </c>
      <c r="N64" s="20">
        <v>1747.3763755424961</v>
      </c>
      <c r="O64" s="20">
        <v>1981.4082564383421</v>
      </c>
      <c r="P64" s="20">
        <v>2052.4694747642625</v>
      </c>
    </row>
    <row r="65" spans="1:16">
      <c r="A65" s="20">
        <v>60</v>
      </c>
      <c r="B65" s="20">
        <v>1326</v>
      </c>
      <c r="C65" s="20">
        <v>1672.9381598793364</v>
      </c>
      <c r="D65" s="20">
        <v>1922.4544796734358</v>
      </c>
      <c r="E65" s="20">
        <v>1939.9048985509555</v>
      </c>
      <c r="F65" s="20">
        <v>1922.5843190996081</v>
      </c>
      <c r="G65" s="20">
        <v>2191.4041621357687</v>
      </c>
      <c r="H65" s="20">
        <v>1937.53348185389</v>
      </c>
      <c r="I65" s="20">
        <v>1921.636730313583</v>
      </c>
      <c r="J65" s="20">
        <v>1636.2267273110333</v>
      </c>
      <c r="K65" s="20">
        <v>2156.3823724132985</v>
      </c>
      <c r="L65" s="20">
        <v>1922.4135033005361</v>
      </c>
      <c r="M65" s="20">
        <v>1811.4344794935869</v>
      </c>
      <c r="N65" s="20">
        <v>1920.248564834191</v>
      </c>
      <c r="O65" s="20">
        <v>1718.5494522731849</v>
      </c>
      <c r="P65" s="20">
        <v>1948.7204482631887</v>
      </c>
    </row>
    <row r="66" spans="1:16">
      <c r="A66" s="20">
        <v>61</v>
      </c>
      <c r="B66" s="20">
        <v>1496</v>
      </c>
      <c r="C66" s="20">
        <v>1301.1296791443851</v>
      </c>
      <c r="D66" s="20">
        <v>1646.5276030198177</v>
      </c>
      <c r="E66" s="20">
        <v>1892.1048262535426</v>
      </c>
      <c r="F66" s="20">
        <v>1909.2797565977498</v>
      </c>
      <c r="G66" s="20">
        <v>1892.232615913842</v>
      </c>
      <c r="H66" s="20">
        <v>2156.8086190282775</v>
      </c>
      <c r="I66" s="20">
        <v>1906.9457772889975</v>
      </c>
      <c r="J66" s="20">
        <v>1891.2999866452174</v>
      </c>
      <c r="K66" s="20">
        <v>1610.3957312508865</v>
      </c>
      <c r="L66" s="20">
        <v>2122.3397158326193</v>
      </c>
      <c r="M66" s="20">
        <v>1892.0644967717544</v>
      </c>
      <c r="N66" s="20">
        <v>1782.8374909943773</v>
      </c>
      <c r="O66" s="20">
        <v>1889.9337360364423</v>
      </c>
      <c r="P66" s="20">
        <v>1691.4188331542871</v>
      </c>
    </row>
    <row r="67" spans="1:16">
      <c r="A67" s="20">
        <v>62</v>
      </c>
      <c r="B67" s="20">
        <v>1321</v>
      </c>
      <c r="C67" s="20">
        <v>1471.8849356548069</v>
      </c>
      <c r="D67" s="20">
        <v>1281.0121565658815</v>
      </c>
      <c r="E67" s="20">
        <v>1621.069682290761</v>
      </c>
      <c r="F67" s="20">
        <v>1862.8498932724717</v>
      </c>
      <c r="G67" s="20">
        <v>1879.7592720313742</v>
      </c>
      <c r="H67" s="20">
        <v>1862.9757071025231</v>
      </c>
      <c r="I67" s="20">
        <v>2123.4609467813839</v>
      </c>
      <c r="J67" s="20">
        <v>1877.461379733928</v>
      </c>
      <c r="K67" s="20">
        <v>1862.0574977573465</v>
      </c>
      <c r="L67" s="20">
        <v>1585.4964664019981</v>
      </c>
      <c r="M67" s="20">
        <v>2089.5249873417633</v>
      </c>
      <c r="N67" s="20">
        <v>1862.8101873482531</v>
      </c>
      <c r="O67" s="20">
        <v>1755.2720038229006</v>
      </c>
      <c r="P67" s="20">
        <v>1860.7123715437108</v>
      </c>
    </row>
    <row r="68" spans="1:16">
      <c r="A68" s="20">
        <v>63</v>
      </c>
      <c r="B68" s="20">
        <v>922</v>
      </c>
      <c r="C68" s="20">
        <v>1301</v>
      </c>
      <c r="D68" s="20">
        <v>1450.6987130961393</v>
      </c>
      <c r="E68" s="20">
        <v>1262.5733452213726</v>
      </c>
      <c r="F68" s="20">
        <v>1597.7361035305153</v>
      </c>
      <c r="G68" s="20">
        <v>1836.0361448087012</v>
      </c>
      <c r="H68" s="20">
        <v>1852.702130994559</v>
      </c>
      <c r="I68" s="20">
        <v>1836.1601476821081</v>
      </c>
      <c r="J68" s="20">
        <v>2092.8959786080154</v>
      </c>
      <c r="K68" s="20">
        <v>1850.4373144195758</v>
      </c>
      <c r="L68" s="20">
        <v>1835.2551549865968</v>
      </c>
      <c r="M68" s="20">
        <v>1562.6749263553027</v>
      </c>
      <c r="N68" s="20">
        <v>2059.448491311844</v>
      </c>
      <c r="O68" s="20">
        <v>1835.9970104091494</v>
      </c>
      <c r="P68" s="20">
        <v>1730.0067249799954</v>
      </c>
    </row>
    <row r="69" spans="1:16">
      <c r="A69" s="20">
        <v>64</v>
      </c>
      <c r="B69" s="20">
        <v>848</v>
      </c>
      <c r="C69" s="20">
        <v>911</v>
      </c>
      <c r="D69" s="20">
        <v>1285.4783080260304</v>
      </c>
      <c r="E69" s="20">
        <v>1433.3910277988969</v>
      </c>
      <c r="F69" s="20">
        <v>1247.5101057447619</v>
      </c>
      <c r="G69" s="20">
        <v>1578.674176048047</v>
      </c>
      <c r="H69" s="20">
        <v>1814.1311582654305</v>
      </c>
      <c r="I69" s="20">
        <v>1830.5983094751011</v>
      </c>
      <c r="J69" s="20">
        <v>1814.253681711931</v>
      </c>
      <c r="K69" s="20">
        <v>2067.9265038090043</v>
      </c>
      <c r="L69" s="20">
        <v>1828.3605134883228</v>
      </c>
      <c r="M69" s="20">
        <v>1813.3594861093163</v>
      </c>
      <c r="N69" s="20">
        <v>1544.0312992512806</v>
      </c>
      <c r="O69" s="20">
        <v>2034.8780646259108</v>
      </c>
      <c r="P69" s="20">
        <v>1814.0924907621857</v>
      </c>
    </row>
    <row r="70" spans="1:16">
      <c r="A70" s="20">
        <v>65</v>
      </c>
      <c r="B70" s="20">
        <v>987</v>
      </c>
      <c r="C70" s="20">
        <v>827.32016210739619</v>
      </c>
      <c r="D70" s="20">
        <v>888.78380622622399</v>
      </c>
      <c r="E70" s="20">
        <v>1254.1298610632509</v>
      </c>
      <c r="F70" s="20">
        <v>1398.4354923135265</v>
      </c>
      <c r="G70" s="20">
        <v>1217.0875741926548</v>
      </c>
      <c r="H70" s="20">
        <v>1540.1756783523942</v>
      </c>
      <c r="I70" s="20">
        <v>1769.8906650238612</v>
      </c>
      <c r="J70" s="20">
        <v>1785.9562383826249</v>
      </c>
      <c r="K70" s="20">
        <v>1770.0102005399235</v>
      </c>
      <c r="L70" s="20">
        <v>2017.4968046668</v>
      </c>
      <c r="M70" s="20">
        <v>1783.7730146343411</v>
      </c>
      <c r="N70" s="20">
        <v>1769.1378113289436</v>
      </c>
      <c r="O70" s="20">
        <v>1506.3776235795553</v>
      </c>
      <c r="P70" s="20">
        <v>1985.25430459327</v>
      </c>
    </row>
    <row r="71" spans="1:16">
      <c r="A71" s="20">
        <v>66</v>
      </c>
      <c r="B71" s="20">
        <v>744</v>
      </c>
      <c r="C71" s="20">
        <v>965.39784946236557</v>
      </c>
      <c r="D71" s="20">
        <v>810.8559444825745</v>
      </c>
      <c r="E71" s="20">
        <v>871.09642149012427</v>
      </c>
      <c r="F71" s="20">
        <v>1229.1718485451754</v>
      </c>
      <c r="G71" s="20">
        <v>1370.6057024277388</v>
      </c>
      <c r="H71" s="20">
        <v>1192.8667276476713</v>
      </c>
      <c r="I71" s="20">
        <v>1509.5251651529356</v>
      </c>
      <c r="J71" s="20">
        <v>1734.6686718756871</v>
      </c>
      <c r="K71" s="20">
        <v>1750.4145297141949</v>
      </c>
      <c r="L71" s="20">
        <v>1734.785828556033</v>
      </c>
      <c r="M71" s="20">
        <v>1977.3472858096679</v>
      </c>
      <c r="N71" s="20">
        <v>1748.2747535603996</v>
      </c>
      <c r="O71" s="20">
        <v>1733.9308004665161</v>
      </c>
      <c r="P71" s="20">
        <v>1476.3997139918088</v>
      </c>
    </row>
    <row r="72" spans="1:16">
      <c r="A72" s="20">
        <v>67</v>
      </c>
      <c r="B72" s="20">
        <v>817</v>
      </c>
      <c r="C72" s="20">
        <v>724</v>
      </c>
      <c r="D72" s="20">
        <v>941.97849462365593</v>
      </c>
      <c r="E72" s="20">
        <v>791.18558464337457</v>
      </c>
      <c r="F72" s="20">
        <v>849.96470237041785</v>
      </c>
      <c r="G72" s="20">
        <v>1199.3536635400365</v>
      </c>
      <c r="H72" s="20">
        <v>1337.3565074901389</v>
      </c>
      <c r="I72" s="20">
        <v>1163.92925986107</v>
      </c>
      <c r="J72" s="20">
        <v>1472.9059562947782</v>
      </c>
      <c r="K72" s="20">
        <v>1692.5877606981098</v>
      </c>
      <c r="L72" s="20">
        <v>1707.9516435486214</v>
      </c>
      <c r="M72" s="20">
        <v>1692.7020753026522</v>
      </c>
      <c r="N72" s="20">
        <v>1929.3792923533688</v>
      </c>
      <c r="O72" s="20">
        <v>1705.8637757112256</v>
      </c>
      <c r="P72" s="20">
        <v>1691.8677891344444</v>
      </c>
    </row>
    <row r="73" spans="1:16">
      <c r="A73" s="20">
        <v>68</v>
      </c>
      <c r="B73" s="20">
        <v>484</v>
      </c>
      <c r="C73" s="20">
        <v>802.65495867768595</v>
      </c>
      <c r="D73" s="20">
        <v>711.28787035819414</v>
      </c>
      <c r="E73" s="20">
        <v>925.43905713270419</v>
      </c>
      <c r="F73" s="20">
        <v>777.29379773354799</v>
      </c>
      <c r="G73" s="20">
        <v>835.04086053686581</v>
      </c>
      <c r="H73" s="20">
        <v>1178.2951839028879</v>
      </c>
      <c r="I73" s="20">
        <v>1313.8749476827807</v>
      </c>
      <c r="J73" s="20">
        <v>1143.4927686383558</v>
      </c>
      <c r="K73" s="20">
        <v>1447.044393495597</v>
      </c>
      <c r="L73" s="20">
        <v>1662.8689830128499</v>
      </c>
      <c r="M73" s="20">
        <v>1677.9631038873983</v>
      </c>
      <c r="N73" s="20">
        <v>1662.9812904598332</v>
      </c>
      <c r="O73" s="20">
        <v>1895.5028839381596</v>
      </c>
      <c r="P73" s="20">
        <v>1675.9118952304225</v>
      </c>
    </row>
    <row r="74" spans="1:16">
      <c r="A74" s="20">
        <v>69</v>
      </c>
      <c r="B74" s="20">
        <v>707</v>
      </c>
      <c r="C74" s="20">
        <v>464</v>
      </c>
      <c r="D74" s="20">
        <v>767.90082644628103</v>
      </c>
      <c r="E74" s="20">
        <v>680.48983885814869</v>
      </c>
      <c r="F74" s="20">
        <v>885.36850001974176</v>
      </c>
      <c r="G74" s="20">
        <v>743.63777762549739</v>
      </c>
      <c r="H74" s="20">
        <v>798.88445214248611</v>
      </c>
      <c r="I74" s="20">
        <v>1127.2762171771958</v>
      </c>
      <c r="J74" s="20">
        <v>1256.9855169583718</v>
      </c>
      <c r="K74" s="20">
        <v>1093.9807106148394</v>
      </c>
      <c r="L74" s="20">
        <v>1384.3888630555814</v>
      </c>
      <c r="M74" s="20">
        <v>1590.8684703463141</v>
      </c>
      <c r="N74" s="20">
        <v>1605.309031347944</v>
      </c>
      <c r="O74" s="20">
        <v>1590.9759149966239</v>
      </c>
      <c r="P74" s="20">
        <v>1813.4295631903217</v>
      </c>
    </row>
    <row r="75" spans="1:16">
      <c r="A75" s="20">
        <v>70</v>
      </c>
      <c r="B75" s="20">
        <v>472</v>
      </c>
      <c r="C75" s="20">
        <v>693.46610169491521</v>
      </c>
      <c r="D75" s="20">
        <v>455.11778102749741</v>
      </c>
      <c r="E75" s="20">
        <v>753.2011210806312</v>
      </c>
      <c r="F75" s="20">
        <v>667.46341696741365</v>
      </c>
      <c r="G75" s="20">
        <v>868.42014465652733</v>
      </c>
      <c r="H75" s="20">
        <v>729.40253284727578</v>
      </c>
      <c r="I75" s="20">
        <v>783.59163611305223</v>
      </c>
      <c r="J75" s="20">
        <v>1105.6970917386996</v>
      </c>
      <c r="K75" s="20">
        <v>1232.9234035814568</v>
      </c>
      <c r="L75" s="20">
        <v>1073.0389515127381</v>
      </c>
      <c r="M75" s="20">
        <v>1357.8879039505091</v>
      </c>
      <c r="N75" s="20">
        <v>1560.4149313159992</v>
      </c>
      <c r="O75" s="20">
        <v>1574.5790607984432</v>
      </c>
      <c r="P75" s="20">
        <v>1560.5203191841722</v>
      </c>
    </row>
    <row r="76" spans="1:16">
      <c r="A76" s="20">
        <v>71</v>
      </c>
      <c r="B76" s="20">
        <v>351</v>
      </c>
      <c r="C76" s="20">
        <v>459</v>
      </c>
      <c r="D76" s="20">
        <v>672.9406779661017</v>
      </c>
      <c r="E76" s="20">
        <v>441.64706446431569</v>
      </c>
      <c r="F76" s="20">
        <v>730.90764180974566</v>
      </c>
      <c r="G76" s="20">
        <v>647.70762872736327</v>
      </c>
      <c r="H76" s="20">
        <v>842.7163771614081</v>
      </c>
      <c r="I76" s="20">
        <v>707.81345153678558</v>
      </c>
      <c r="J76" s="20">
        <v>760.3986489976553</v>
      </c>
      <c r="K76" s="20">
        <v>1072.9703279240234</v>
      </c>
      <c r="L76" s="20">
        <v>1196.4309561181578</v>
      </c>
      <c r="M76" s="20">
        <v>1041.2788134129953</v>
      </c>
      <c r="N76" s="20">
        <v>1317.6967186327349</v>
      </c>
      <c r="O76" s="20">
        <v>1514.2292885286333</v>
      </c>
      <c r="P76" s="20">
        <v>1527.9741837346414</v>
      </c>
    </row>
    <row r="77" spans="1:16">
      <c r="A77" s="20">
        <v>72</v>
      </c>
      <c r="B77" s="20">
        <v>149</v>
      </c>
      <c r="C77" s="20">
        <v>345.57718120805367</v>
      </c>
      <c r="D77" s="20">
        <v>451.90862157976255</v>
      </c>
      <c r="E77" s="20">
        <v>662.54399604490607</v>
      </c>
      <c r="F77" s="20">
        <v>434.82378241136695</v>
      </c>
      <c r="G77" s="20">
        <v>719.61539196591934</v>
      </c>
      <c r="H77" s="20">
        <v>637.70078798448662</v>
      </c>
      <c r="I77" s="20">
        <v>829.69672415185892</v>
      </c>
      <c r="J77" s="20">
        <v>696.87799829978826</v>
      </c>
      <c r="K77" s="20">
        <v>748.65077411687162</v>
      </c>
      <c r="L77" s="20">
        <v>1056.3933374469088</v>
      </c>
      <c r="M77" s="20">
        <v>1177.946545086523</v>
      </c>
      <c r="N77" s="20">
        <v>1025.1914449884041</v>
      </c>
      <c r="O77" s="20">
        <v>1297.3387969008613</v>
      </c>
      <c r="P77" s="20">
        <v>1490.8350120581247</v>
      </c>
    </row>
    <row r="78" spans="1:16">
      <c r="A78" s="20">
        <v>73</v>
      </c>
      <c r="B78" s="20">
        <v>281</v>
      </c>
      <c r="C78" s="20">
        <v>143</v>
      </c>
      <c r="D78" s="20">
        <v>327.26845637583892</v>
      </c>
      <c r="E78" s="20">
        <v>427.96644295302019</v>
      </c>
      <c r="F78" s="20">
        <v>627.44232738027529</v>
      </c>
      <c r="G78" s="20">
        <v>411.78676082665879</v>
      </c>
      <c r="H78" s="20">
        <v>681.49007318626798</v>
      </c>
      <c r="I78" s="20">
        <v>603.91531577338799</v>
      </c>
      <c r="J78" s="20">
        <v>785.73928181268764</v>
      </c>
      <c r="K78" s="20">
        <v>659.95730964814391</v>
      </c>
      <c r="L78" s="20">
        <v>708.98715694511691</v>
      </c>
      <c r="M78" s="20">
        <v>1000.4254785093244</v>
      </c>
      <c r="N78" s="20">
        <v>1115.5387811084292</v>
      </c>
      <c r="O78" s="20">
        <v>970.87666644597209</v>
      </c>
      <c r="P78" s="20">
        <v>1228.6056156081006</v>
      </c>
    </row>
    <row r="79" spans="1:16">
      <c r="A79" s="20">
        <v>74</v>
      </c>
      <c r="B79" s="20">
        <v>394</v>
      </c>
      <c r="C79" s="20">
        <v>270</v>
      </c>
      <c r="D79" s="20">
        <v>137.40213523131672</v>
      </c>
      <c r="E79" s="20">
        <v>314.4572356636175</v>
      </c>
      <c r="F79" s="20">
        <v>411.21330817549983</v>
      </c>
      <c r="G79" s="20">
        <v>602.88052808780901</v>
      </c>
      <c r="H79" s="20">
        <v>395.66699438860456</v>
      </c>
      <c r="I79" s="20">
        <v>654.81252583733931</v>
      </c>
      <c r="J79" s="20">
        <v>580.27450270040845</v>
      </c>
      <c r="K79" s="20">
        <v>754.98080458870345</v>
      </c>
      <c r="L79" s="20">
        <v>634.1226818683233</v>
      </c>
      <c r="M79" s="20">
        <v>681.23321129957856</v>
      </c>
      <c r="N79" s="20">
        <v>961.26291529365699</v>
      </c>
      <c r="O79" s="20">
        <v>1071.87000320027</v>
      </c>
      <c r="P79" s="20">
        <v>932.87081829328281</v>
      </c>
    </row>
    <row r="80" spans="1:16">
      <c r="A80" s="20">
        <v>75</v>
      </c>
      <c r="B80" s="20">
        <v>398</v>
      </c>
      <c r="C80" s="20">
        <v>369</v>
      </c>
      <c r="D80" s="20">
        <v>252.86802030456852</v>
      </c>
      <c r="E80" s="20">
        <v>128.68372563542098</v>
      </c>
      <c r="F80" s="20">
        <v>294.50436538039304</v>
      </c>
      <c r="G80" s="20">
        <v>385.12109318974478</v>
      </c>
      <c r="H80" s="20">
        <v>564.62668747310033</v>
      </c>
      <c r="I80" s="20">
        <v>370.56122063298244</v>
      </c>
      <c r="J80" s="20">
        <v>613.26350770045224</v>
      </c>
      <c r="K80" s="20">
        <v>543.45505455951957</v>
      </c>
      <c r="L80" s="20">
        <v>707.07593120109539</v>
      </c>
      <c r="M80" s="20">
        <v>593.88647108987641</v>
      </c>
      <c r="N80" s="20">
        <v>638.00775372980831</v>
      </c>
      <c r="O80" s="20">
        <v>900.26907549075997</v>
      </c>
      <c r="P80" s="20">
        <v>1003.8579471596438</v>
      </c>
    </row>
    <row r="81" spans="1:16">
      <c r="A81" s="20">
        <v>76</v>
      </c>
      <c r="B81" s="20">
        <v>368</v>
      </c>
      <c r="C81" s="20">
        <v>382.95652173913044</v>
      </c>
      <c r="D81" s="20">
        <v>355.05265457723397</v>
      </c>
      <c r="E81" s="20">
        <v>243.31019476104868</v>
      </c>
      <c r="F81" s="20">
        <v>123.81977882857636</v>
      </c>
      <c r="G81" s="20">
        <v>283.37278241976207</v>
      </c>
      <c r="H81" s="20">
        <v>370.56440777968891</v>
      </c>
      <c r="I81" s="20">
        <v>543.28510632106918</v>
      </c>
      <c r="J81" s="20">
        <v>356.55486468596342</v>
      </c>
      <c r="K81" s="20">
        <v>590.08356738317491</v>
      </c>
      <c r="L81" s="20">
        <v>522.91371209965564</v>
      </c>
      <c r="M81" s="20">
        <v>680.35009853826182</v>
      </c>
      <c r="N81" s="20">
        <v>571.43893788066759</v>
      </c>
      <c r="O81" s="20">
        <v>613.89253821850025</v>
      </c>
      <c r="P81" s="20">
        <v>866.24098939508565</v>
      </c>
    </row>
    <row r="82" spans="1:16">
      <c r="A82" s="20">
        <v>77</v>
      </c>
      <c r="B82" s="20">
        <v>377</v>
      </c>
      <c r="C82" s="20">
        <v>337</v>
      </c>
      <c r="D82" s="20">
        <v>351.6521739130435</v>
      </c>
      <c r="E82" s="20">
        <v>326.02927681887701</v>
      </c>
      <c r="F82" s="20">
        <v>223.42107802308828</v>
      </c>
      <c r="G82" s="20">
        <v>113.6982710224257</v>
      </c>
      <c r="H82" s="20">
        <v>260.20879475602129</v>
      </c>
      <c r="I82" s="20">
        <v>340.27303929633558</v>
      </c>
      <c r="J82" s="20">
        <v>498.87487964632243</v>
      </c>
      <c r="K82" s="20">
        <v>327.40869046095276</v>
      </c>
      <c r="L82" s="20">
        <v>541.847853428147</v>
      </c>
      <c r="M82" s="20">
        <v>480.16872200976559</v>
      </c>
      <c r="N82" s="20">
        <v>624.73564906646925</v>
      </c>
      <c r="O82" s="20">
        <v>524.72730808115807</v>
      </c>
      <c r="P82" s="20">
        <v>563.71058686548929</v>
      </c>
    </row>
    <row r="83" spans="1:16">
      <c r="A83" s="20">
        <v>78</v>
      </c>
      <c r="B83" s="20">
        <v>295</v>
      </c>
      <c r="C83" s="20">
        <v>347</v>
      </c>
      <c r="D83" s="20">
        <v>310.18302387267903</v>
      </c>
      <c r="E83" s="20">
        <v>323.66924230192598</v>
      </c>
      <c r="F83" s="20">
        <v>300.08530253620773</v>
      </c>
      <c r="G83" s="20">
        <v>205.64221239790885</v>
      </c>
      <c r="H83" s="20">
        <v>104.65066324875788</v>
      </c>
      <c r="I83" s="20">
        <v>239.50252461628486</v>
      </c>
      <c r="J83" s="20">
        <v>313.19560911360333</v>
      </c>
      <c r="K83" s="20">
        <v>459.17661336146921</v>
      </c>
      <c r="L83" s="20">
        <v>301.35494851445782</v>
      </c>
      <c r="M83" s="20">
        <v>498.72998710760481</v>
      </c>
      <c r="N83" s="20">
        <v>441.95900938299377</v>
      </c>
      <c r="O83" s="20">
        <v>575.02193693916399</v>
      </c>
      <c r="P83" s="20">
        <v>482.97181937443463</v>
      </c>
    </row>
    <row r="84" spans="1:16">
      <c r="A84" s="20">
        <v>79</v>
      </c>
      <c r="B84" s="20">
        <v>299</v>
      </c>
      <c r="C84" s="20">
        <v>292.02006688963212</v>
      </c>
      <c r="D84" s="20">
        <v>343.4947905447537</v>
      </c>
      <c r="E84" s="20">
        <v>307.04971992992574</v>
      </c>
      <c r="F84" s="20">
        <v>320.39970775296598</v>
      </c>
      <c r="G84" s="20">
        <v>297.05400040413173</v>
      </c>
      <c r="H84" s="20">
        <v>203.56492413481109</v>
      </c>
      <c r="I84" s="20">
        <v>103.59353790490387</v>
      </c>
      <c r="J84" s="20">
        <v>237.08319748706191</v>
      </c>
      <c r="K84" s="20">
        <v>310.03187363692717</v>
      </c>
      <c r="L84" s="20">
        <v>454.53825541685075</v>
      </c>
      <c r="M84" s="20">
        <v>298.31082109394441</v>
      </c>
      <c r="N84" s="20">
        <v>493.69208201704447</v>
      </c>
      <c r="O84" s="20">
        <v>437.49457451694025</v>
      </c>
      <c r="P84" s="20">
        <v>569.21337114569656</v>
      </c>
    </row>
    <row r="85" spans="1:16">
      <c r="A85" s="20">
        <v>80</v>
      </c>
      <c r="B85" s="20">
        <v>270</v>
      </c>
      <c r="C85" s="20">
        <v>271</v>
      </c>
      <c r="D85" s="20">
        <v>265.56187290969899</v>
      </c>
      <c r="E85" s="20">
        <v>312.37277932090018</v>
      </c>
      <c r="F85" s="20">
        <v>279.22977886244928</v>
      </c>
      <c r="G85" s="20">
        <v>291.37020403038184</v>
      </c>
      <c r="H85" s="20">
        <v>270.13971177691178</v>
      </c>
      <c r="I85" s="20">
        <v>185.1211222836705</v>
      </c>
      <c r="J85" s="20">
        <v>94.207546215533384</v>
      </c>
      <c r="K85" s="20">
        <v>215.60250509729457</v>
      </c>
      <c r="L85" s="20">
        <v>281.94173743492371</v>
      </c>
      <c r="M85" s="20">
        <v>413.35525912069318</v>
      </c>
      <c r="N85" s="20">
        <v>271.28265945120455</v>
      </c>
      <c r="O85" s="20">
        <v>448.96159136449353</v>
      </c>
      <c r="P85" s="20">
        <v>397.85580434258662</v>
      </c>
    </row>
    <row r="86" spans="1:16">
      <c r="A86" s="20">
        <v>81</v>
      </c>
      <c r="B86" s="20">
        <v>238</v>
      </c>
      <c r="C86" s="20">
        <v>246</v>
      </c>
      <c r="D86" s="20">
        <v>246.9111111111111</v>
      </c>
      <c r="E86" s="20">
        <v>241.95637309550352</v>
      </c>
      <c r="F86" s="20">
        <v>284.60631004793129</v>
      </c>
      <c r="G86" s="20">
        <v>254.409354074676</v>
      </c>
      <c r="H86" s="20">
        <v>265.47063033879232</v>
      </c>
      <c r="I86" s="20">
        <v>246.12729295229741</v>
      </c>
      <c r="J86" s="20">
        <v>168.66591141401091</v>
      </c>
      <c r="K86" s="20">
        <v>85.833542107485968</v>
      </c>
      <c r="L86" s="20">
        <v>196.43783797753505</v>
      </c>
      <c r="M86" s="20">
        <v>256.88024966293051</v>
      </c>
      <c r="N86" s="20">
        <v>376.61256942107599</v>
      </c>
      <c r="O86" s="20">
        <v>247.16864527776414</v>
      </c>
      <c r="P86" s="20">
        <v>409.0538943543163</v>
      </c>
    </row>
    <row r="87" spans="1:16">
      <c r="A87" s="20">
        <v>82</v>
      </c>
      <c r="B87" s="20">
        <v>214</v>
      </c>
      <c r="C87" s="20">
        <v>226</v>
      </c>
      <c r="D87" s="20">
        <v>233.59663865546219</v>
      </c>
      <c r="E87" s="20">
        <v>234.46181139122314</v>
      </c>
      <c r="F87" s="20">
        <v>229.75689209909157</v>
      </c>
      <c r="G87" s="20">
        <v>270.25641206232132</v>
      </c>
      <c r="H87" s="20">
        <v>241.58199168435618</v>
      </c>
      <c r="I87" s="20">
        <v>252.08555654019773</v>
      </c>
      <c r="J87" s="20">
        <v>233.71751347571097</v>
      </c>
      <c r="K87" s="20">
        <v>160.16174781330446</v>
      </c>
      <c r="L87" s="20">
        <v>81.505800488621119</v>
      </c>
      <c r="M87" s="20">
        <v>186.53340917194504</v>
      </c>
      <c r="N87" s="20">
        <v>243.92830430177435</v>
      </c>
      <c r="O87" s="20">
        <v>357.62370037463518</v>
      </c>
      <c r="P87" s="20">
        <v>234.70636064191046</v>
      </c>
    </row>
    <row r="88" spans="1:16">
      <c r="A88" s="20">
        <v>83</v>
      </c>
      <c r="B88" s="20">
        <v>167</v>
      </c>
      <c r="C88" s="20">
        <v>201</v>
      </c>
      <c r="D88" s="20">
        <v>212.27102803738319</v>
      </c>
      <c r="E88" s="20">
        <v>219.40618864368179</v>
      </c>
      <c r="F88" s="20">
        <v>220.21880415717689</v>
      </c>
      <c r="G88" s="20">
        <v>215.79969771924021</v>
      </c>
      <c r="H88" s="20">
        <v>253.8389664697504</v>
      </c>
      <c r="I88" s="20">
        <v>226.90645013343737</v>
      </c>
      <c r="J88" s="20">
        <v>236.77194796532592</v>
      </c>
      <c r="K88" s="20">
        <v>219.51972060101826</v>
      </c>
      <c r="L88" s="20">
        <v>150.43229584333739</v>
      </c>
      <c r="M88" s="20">
        <v>76.554513543050675</v>
      </c>
      <c r="N88" s="20">
        <v>175.20194039047175</v>
      </c>
      <c r="O88" s="20">
        <v>229.11022974138621</v>
      </c>
      <c r="P88" s="20">
        <v>335.89889614626952</v>
      </c>
    </row>
    <row r="89" spans="1:16">
      <c r="A89" s="20">
        <v>84</v>
      </c>
      <c r="B89" s="20">
        <v>166</v>
      </c>
      <c r="C89" s="20">
        <v>154</v>
      </c>
      <c r="D89" s="20">
        <v>185.35329341317365</v>
      </c>
      <c r="E89" s="20">
        <v>195.74693603447309</v>
      </c>
      <c r="F89" s="20">
        <v>202.32666497680833</v>
      </c>
      <c r="G89" s="20">
        <v>203.07602299524095</v>
      </c>
      <c r="H89" s="20">
        <v>199.00091885486822</v>
      </c>
      <c r="I89" s="20">
        <v>234.07904692420095</v>
      </c>
      <c r="J89" s="20">
        <v>209.24307377574462</v>
      </c>
      <c r="K89" s="20">
        <v>218.34059872251609</v>
      </c>
      <c r="L89" s="20">
        <v>202.43135911710664</v>
      </c>
      <c r="M89" s="20">
        <v>138.72199736451469</v>
      </c>
      <c r="N89" s="20">
        <v>70.595180153471873</v>
      </c>
      <c r="O89" s="20">
        <v>161.56346598881825</v>
      </c>
      <c r="P89" s="20">
        <v>211.27530167768546</v>
      </c>
    </row>
    <row r="90" spans="1:16">
      <c r="A90" s="20" t="s">
        <v>32</v>
      </c>
      <c r="B90" s="20">
        <v>1040</v>
      </c>
      <c r="C90" s="20">
        <v>1124.0798076923077</v>
      </c>
      <c r="D90" s="20">
        <v>1189.1423076923077</v>
      </c>
      <c r="E90" s="20">
        <v>1279.9513462616367</v>
      </c>
      <c r="F90" s="20">
        <v>1374.089268649572</v>
      </c>
      <c r="G90" s="20">
        <v>1467.6562116929765</v>
      </c>
      <c r="H90" s="20">
        <v>1555.1040191734601</v>
      </c>
      <c r="I90" s="20">
        <v>1632.2543944170106</v>
      </c>
      <c r="J90" s="20">
        <v>1737.3980941846301</v>
      </c>
      <c r="K90" s="20">
        <v>1811.0466690922656</v>
      </c>
      <c r="L90" s="20">
        <v>1888.0355058779708</v>
      </c>
      <c r="M90" s="20">
        <v>1944.1452150273446</v>
      </c>
      <c r="N90" s="20">
        <v>1935.0731010849913</v>
      </c>
      <c r="O90" s="20">
        <v>1861.3472054671406</v>
      </c>
      <c r="P90" s="20">
        <v>1880.2250262666644</v>
      </c>
    </row>
    <row r="91" spans="1:16" s="23" customFormat="1" ht="14.25">
      <c r="A91" s="22" t="s">
        <v>1</v>
      </c>
      <c r="B91" s="22">
        <v>237121</v>
      </c>
      <c r="C91" s="22">
        <v>241933.17469320618</v>
      </c>
      <c r="D91" s="22">
        <v>246976.18779014799</v>
      </c>
      <c r="E91" s="22">
        <v>251973.99548049949</v>
      </c>
      <c r="F91" s="22">
        <v>256893.63334425475</v>
      </c>
      <c r="G91" s="22">
        <v>261757.36902299637</v>
      </c>
      <c r="H91" s="22">
        <v>266528.16434424662</v>
      </c>
      <c r="I91" s="22">
        <v>271220.26651875925</v>
      </c>
      <c r="J91" s="22">
        <v>275836.76821608475</v>
      </c>
      <c r="K91" s="22">
        <v>280416.44312595774</v>
      </c>
      <c r="L91" s="22">
        <v>284887.94638010144</v>
      </c>
      <c r="M91" s="22">
        <v>289276.48243349302</v>
      </c>
      <c r="N91" s="22">
        <v>293638.70077295811</v>
      </c>
      <c r="O91" s="22">
        <v>297989.96785531548</v>
      </c>
      <c r="P91" s="22">
        <v>302321.07390687434</v>
      </c>
    </row>
    <row r="92" spans="1:16" s="25" customFormat="1" ht="14.25">
      <c r="A92" s="66" t="s">
        <v>33</v>
      </c>
      <c r="B92" s="67"/>
      <c r="C92" s="24">
        <f>+C91/B91*100</f>
        <v>102.02941734102259</v>
      </c>
      <c r="D92" s="24">
        <f>+D91/C91*100</f>
        <v>102.08446530879316</v>
      </c>
      <c r="E92" s="24">
        <f t="shared" ref="E92:P92" si="0">+E91/D91*100</f>
        <v>102.02359900971427</v>
      </c>
      <c r="F92" s="24">
        <f t="shared" si="0"/>
        <v>101.95243872462862</v>
      </c>
      <c r="G92" s="24">
        <f t="shared" si="0"/>
        <v>101.89328774536965</v>
      </c>
      <c r="H92" s="24">
        <f t="shared" si="0"/>
        <v>101.82260210631591</v>
      </c>
      <c r="I92" s="24">
        <f t="shared" si="0"/>
        <v>101.76045266587749</v>
      </c>
      <c r="J92" s="24">
        <f t="shared" si="0"/>
        <v>101.70212269038021</v>
      </c>
      <c r="K92" s="24">
        <f t="shared" si="0"/>
        <v>101.66028442817505</v>
      </c>
      <c r="L92" s="24">
        <f t="shared" si="0"/>
        <v>101.59459381350729</v>
      </c>
      <c r="M92" s="24">
        <f t="shared" si="0"/>
        <v>101.54044286855728</v>
      </c>
      <c r="N92" s="24">
        <f t="shared" si="0"/>
        <v>101.50797545060304</v>
      </c>
      <c r="O92" s="24">
        <f t="shared" si="0"/>
        <v>101.48184386829915</v>
      </c>
      <c r="P92" s="24">
        <f t="shared" si="0"/>
        <v>101.45344022241103</v>
      </c>
    </row>
    <row r="93" spans="1:16" s="25" customFormat="1" ht="14.25">
      <c r="A93" s="24"/>
      <c r="B93" s="24"/>
      <c r="C93" s="24"/>
      <c r="D93" s="24">
        <f>+D92-C92</f>
        <v>5.5047967770562423E-2</v>
      </c>
      <c r="E93" s="24">
        <f t="shared" ref="E93:P93" si="1">+E92-D92</f>
        <v>-6.0866299078881525E-2</v>
      </c>
      <c r="F93" s="24">
        <f t="shared" si="1"/>
        <v>-7.1160285085653641E-2</v>
      </c>
      <c r="G93" s="24">
        <f t="shared" si="1"/>
        <v>-5.915097925897328E-2</v>
      </c>
      <c r="H93" s="24">
        <f t="shared" si="1"/>
        <v>-7.0685639053735372E-2</v>
      </c>
      <c r="I93" s="24">
        <f t="shared" si="1"/>
        <v>-6.2149440438417969E-2</v>
      </c>
      <c r="J93" s="24">
        <f t="shared" si="1"/>
        <v>-5.8329975497287023E-2</v>
      </c>
      <c r="K93" s="24">
        <f t="shared" si="1"/>
        <v>-4.1838262205160959E-2</v>
      </c>
      <c r="L93" s="24">
        <f t="shared" si="1"/>
        <v>-6.5690614667758496E-2</v>
      </c>
      <c r="M93" s="24">
        <f t="shared" si="1"/>
        <v>-5.4150944950009716E-2</v>
      </c>
      <c r="N93" s="24">
        <f t="shared" si="1"/>
        <v>-3.2467417954237021E-2</v>
      </c>
      <c r="O93" s="24">
        <f t="shared" si="1"/>
        <v>-2.61315823038899E-2</v>
      </c>
      <c r="P93" s="24">
        <f t="shared" si="1"/>
        <v>-2.8403645888118945E-2</v>
      </c>
    </row>
    <row r="95" spans="1:16">
      <c r="C95" s="21">
        <v>241971</v>
      </c>
      <c r="D95" s="21">
        <v>246976</v>
      </c>
      <c r="E95" s="21">
        <v>251974</v>
      </c>
      <c r="F95" s="21">
        <v>256894</v>
      </c>
      <c r="G95" s="21">
        <v>261757</v>
      </c>
      <c r="H95" s="21">
        <v>266528</v>
      </c>
      <c r="I95" s="21">
        <v>271220</v>
      </c>
      <c r="J95" s="21">
        <v>275837</v>
      </c>
      <c r="K95" s="21">
        <v>280416</v>
      </c>
      <c r="L95" s="21">
        <v>284888</v>
      </c>
      <c r="M95" s="21">
        <v>289276</v>
      </c>
      <c r="N95" s="21">
        <v>293639</v>
      </c>
      <c r="O95" s="21">
        <v>297990</v>
      </c>
      <c r="P95" s="21">
        <v>302321</v>
      </c>
    </row>
    <row r="96" spans="1:16">
      <c r="O96" s="21">
        <f>O91-241971</f>
        <v>56018.967855315481</v>
      </c>
    </row>
    <row r="97" spans="15:16">
      <c r="O97" s="21">
        <f>O91/241971*100</f>
        <v>123.15110813085678</v>
      </c>
    </row>
    <row r="98" spans="15:16">
      <c r="O98" s="21">
        <v>100</v>
      </c>
      <c r="P98" s="21">
        <f>O98-O97</f>
        <v>-23.151108130856784</v>
      </c>
    </row>
  </sheetData>
  <mergeCells count="3">
    <mergeCell ref="A2:P2"/>
    <mergeCell ref="A92:B92"/>
    <mergeCell ref="N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12"/>
  <sheetViews>
    <sheetView tabSelected="1" view="pageBreakPreview" zoomScaleSheetLayoutView="100" workbookViewId="0">
      <selection activeCell="D10" sqref="D10"/>
    </sheetView>
  </sheetViews>
  <sheetFormatPr defaultRowHeight="15"/>
  <cols>
    <col min="1" max="1" width="10.42578125" style="34" customWidth="1"/>
    <col min="2" max="2" width="9.28515625" style="34" customWidth="1"/>
    <col min="3" max="4" width="9.140625" style="34" customWidth="1"/>
    <col min="5" max="5" width="9.28515625" style="34" customWidth="1"/>
    <col min="6" max="6" width="9" style="34" customWidth="1"/>
    <col min="7" max="7" width="8.28515625" style="34" customWidth="1"/>
    <col min="8" max="8" width="8.7109375" style="34" customWidth="1"/>
    <col min="9" max="9" width="8.5703125" style="34" customWidth="1"/>
    <col min="10" max="10" width="9" style="34" customWidth="1"/>
    <col min="11" max="11" width="8.28515625" style="34" customWidth="1"/>
    <col min="12" max="12" width="9.28515625" style="34" customWidth="1"/>
    <col min="13" max="14" width="8.7109375" style="34" customWidth="1"/>
    <col min="15" max="15" width="9.42578125" style="34" customWidth="1"/>
    <col min="16" max="16" width="0" style="34" hidden="1" customWidth="1"/>
    <col min="17" max="16384" width="9.140625" style="34"/>
  </cols>
  <sheetData>
    <row r="1" spans="1:16">
      <c r="M1" s="72" t="s">
        <v>58</v>
      </c>
      <c r="N1" s="72"/>
      <c r="O1" s="72"/>
    </row>
    <row r="2" spans="1:16" ht="34.5" customHeight="1">
      <c r="A2" s="69" t="s">
        <v>60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6" ht="23.25" customHeight="1">
      <c r="N3" s="71" t="s">
        <v>3</v>
      </c>
      <c r="O3" s="71"/>
    </row>
    <row r="4" spans="1:16" ht="35.25" customHeight="1">
      <c r="A4" s="1" t="s">
        <v>0</v>
      </c>
      <c r="B4" s="1" t="s">
        <v>16</v>
      </c>
      <c r="C4" s="1" t="s">
        <v>17</v>
      </c>
      <c r="D4" s="1" t="s">
        <v>18</v>
      </c>
      <c r="E4" s="1" t="s">
        <v>19</v>
      </c>
      <c r="F4" s="1" t="s">
        <v>20</v>
      </c>
      <c r="G4" s="1" t="s">
        <v>21</v>
      </c>
      <c r="H4" s="1" t="s">
        <v>22</v>
      </c>
      <c r="I4" s="1" t="s">
        <v>23</v>
      </c>
      <c r="J4" s="1" t="s">
        <v>24</v>
      </c>
      <c r="K4" s="1" t="s">
        <v>25</v>
      </c>
      <c r="L4" s="1" t="s">
        <v>26</v>
      </c>
      <c r="M4" s="1" t="s">
        <v>27</v>
      </c>
      <c r="N4" s="1" t="s">
        <v>28</v>
      </c>
      <c r="O4" s="1" t="s">
        <v>29</v>
      </c>
      <c r="P4" s="15">
        <v>2030</v>
      </c>
    </row>
    <row r="5" spans="1:16" s="35" customFormat="1" ht="39.950000000000003" customHeight="1">
      <c r="A5" s="3" t="s">
        <v>4</v>
      </c>
      <c r="B5" s="2">
        <v>13054.939701528201</v>
      </c>
      <c r="C5" s="2">
        <v>12818.563454564222</v>
      </c>
      <c r="D5" s="2">
        <v>12809.277951214579</v>
      </c>
      <c r="E5" s="2">
        <v>12482.600259459341</v>
      </c>
      <c r="F5" s="2">
        <v>12126.666008623084</v>
      </c>
      <c r="G5" s="2">
        <v>11803.241201867077</v>
      </c>
      <c r="H5" s="2">
        <v>11540.591407723557</v>
      </c>
      <c r="I5" s="2">
        <v>11333.53392645575</v>
      </c>
      <c r="J5" s="2">
        <v>11188.889169839056</v>
      </c>
      <c r="K5" s="2">
        <v>11093.515794950994</v>
      </c>
      <c r="L5" s="2">
        <v>11043.384876864247</v>
      </c>
      <c r="M5" s="2">
        <v>11062.350772882366</v>
      </c>
      <c r="N5" s="2">
        <v>11148.835799546996</v>
      </c>
      <c r="O5" s="2">
        <v>11276.567402346416</v>
      </c>
      <c r="P5" s="2"/>
    </row>
    <row r="6" spans="1:16" s="37" customFormat="1" ht="39.950000000000003" customHeight="1">
      <c r="A6" s="3" t="s">
        <v>5</v>
      </c>
      <c r="B6" s="2">
        <v>15757.265607099149</v>
      </c>
      <c r="C6" s="2">
        <v>16672.00921169814</v>
      </c>
      <c r="D6" s="2">
        <v>16995.919846927245</v>
      </c>
      <c r="E6" s="2">
        <v>17326.31854917638</v>
      </c>
      <c r="F6" s="2">
        <v>17257.678522384434</v>
      </c>
      <c r="G6" s="2">
        <v>16894.353367729273</v>
      </c>
      <c r="H6" s="2">
        <v>16769.747236615265</v>
      </c>
      <c r="I6" s="2">
        <v>16334.74563336125</v>
      </c>
      <c r="J6" s="2">
        <v>15884.735679714</v>
      </c>
      <c r="K6" s="2">
        <v>15506.852983867037</v>
      </c>
      <c r="L6" s="2">
        <v>15190.749883722277</v>
      </c>
      <c r="M6" s="2">
        <v>14950.985492675009</v>
      </c>
      <c r="N6" s="2">
        <v>14799.936577695695</v>
      </c>
      <c r="O6" s="2">
        <v>14695.525692945184</v>
      </c>
      <c r="P6" s="36"/>
    </row>
    <row r="7" spans="1:16" s="37" customFormat="1" ht="39.950000000000003" customHeight="1">
      <c r="A7" s="3" t="s">
        <v>6</v>
      </c>
      <c r="B7" s="2">
        <v>36514.54368056079</v>
      </c>
      <c r="C7" s="2">
        <v>37448.051067685134</v>
      </c>
      <c r="D7" s="2">
        <v>38566.524648715087</v>
      </c>
      <c r="E7" s="2">
        <v>39488.175784824823</v>
      </c>
      <c r="F7" s="2">
        <v>41003.378009061016</v>
      </c>
      <c r="G7" s="2">
        <v>42453.428649190122</v>
      </c>
      <c r="H7" s="2">
        <v>43309.324793855114</v>
      </c>
      <c r="I7" s="2">
        <v>44445.771989592526</v>
      </c>
      <c r="J7" s="2">
        <v>45280.844691089354</v>
      </c>
      <c r="K7" s="2">
        <v>44961.072671890695</v>
      </c>
      <c r="L7" s="2">
        <v>44896.623310370735</v>
      </c>
      <c r="M7" s="2">
        <v>45011.364511623186</v>
      </c>
      <c r="N7" s="2">
        <v>45238.1881098308</v>
      </c>
      <c r="O7" s="2">
        <v>45174.745287867256</v>
      </c>
      <c r="P7" s="36"/>
    </row>
    <row r="8" spans="1:16" s="35" customFormat="1" ht="39.950000000000003" customHeight="1">
      <c r="A8" s="3" t="s">
        <v>7</v>
      </c>
      <c r="B8" s="2">
        <v>114478.82749557206</v>
      </c>
      <c r="C8" s="2">
        <v>115245.01747933397</v>
      </c>
      <c r="D8" s="2">
        <v>115915.70631858983</v>
      </c>
      <c r="E8" s="2">
        <v>116881.07945359462</v>
      </c>
      <c r="F8" s="2">
        <v>117640.020296612</v>
      </c>
      <c r="G8" s="2">
        <v>118481.31499944279</v>
      </c>
      <c r="H8" s="2">
        <v>119474.82865129865</v>
      </c>
      <c r="I8" s="2">
        <v>120406.95682982434</v>
      </c>
      <c r="J8" s="2">
        <v>121626.20120310725</v>
      </c>
      <c r="K8" s="2">
        <v>123983.31115188131</v>
      </c>
      <c r="L8" s="2">
        <v>126153.34875513741</v>
      </c>
      <c r="M8" s="2">
        <v>128129.16126653795</v>
      </c>
      <c r="N8" s="2">
        <v>129719.79061991563</v>
      </c>
      <c r="O8" s="2">
        <v>132009.811534368</v>
      </c>
      <c r="P8" s="2" t="e">
        <f>SUM(#REF!)</f>
        <v>#REF!</v>
      </c>
    </row>
    <row r="9" spans="1:16" s="35" customFormat="1" ht="39.950000000000003" customHeight="1">
      <c r="A9" s="3" t="s">
        <v>2</v>
      </c>
      <c r="B9" s="2">
        <v>11892.405571900479</v>
      </c>
      <c r="C9" s="2">
        <v>13037.694346527112</v>
      </c>
      <c r="D9" s="2">
        <v>14285.107496502103</v>
      </c>
      <c r="E9" s="2">
        <v>15595.756434546098</v>
      </c>
      <c r="F9" s="2">
        <v>16804.43949661632</v>
      </c>
      <c r="G9" s="2">
        <v>18131.367004834949</v>
      </c>
      <c r="H9" s="2">
        <v>19519.943306197049</v>
      </c>
      <c r="I9" s="2">
        <v>20849.03461012405</v>
      </c>
      <c r="J9" s="2">
        <v>22068.338614195956</v>
      </c>
      <c r="K9" s="2">
        <v>23141.454066058312</v>
      </c>
      <c r="L9" s="2">
        <v>23988.277507028797</v>
      </c>
      <c r="M9" s="2">
        <v>24694.055570888861</v>
      </c>
      <c r="N9" s="2">
        <v>25543.148609720283</v>
      </c>
      <c r="O9" s="2">
        <v>25864.391425289723</v>
      </c>
      <c r="P9" s="2"/>
    </row>
    <row r="10" spans="1:16" s="39" customFormat="1" ht="39.950000000000003" customHeight="1">
      <c r="A10" s="15" t="s">
        <v>1</v>
      </c>
      <c r="B10" s="38">
        <f>+B9+B8+B7+B6+B5</f>
        <v>191697.98205666066</v>
      </c>
      <c r="C10" s="38">
        <f t="shared" ref="C10:P10" si="0">+C9+C8+C7+C6+C5</f>
        <v>195221.33555980859</v>
      </c>
      <c r="D10" s="38">
        <f t="shared" si="0"/>
        <v>198572.53626194884</v>
      </c>
      <c r="E10" s="38">
        <f t="shared" si="0"/>
        <v>201773.93048160127</v>
      </c>
      <c r="F10" s="38">
        <f t="shared" si="0"/>
        <v>204832.18233329683</v>
      </c>
      <c r="G10" s="38">
        <f t="shared" si="0"/>
        <v>207763.7052230642</v>
      </c>
      <c r="H10" s="38">
        <f t="shared" si="0"/>
        <v>210614.43539568962</v>
      </c>
      <c r="I10" s="38">
        <f t="shared" si="0"/>
        <v>213370.0429893579</v>
      </c>
      <c r="J10" s="38">
        <f t="shared" si="0"/>
        <v>216049.00935794564</v>
      </c>
      <c r="K10" s="38">
        <f t="shared" si="0"/>
        <v>218686.20666864834</v>
      </c>
      <c r="L10" s="38">
        <f t="shared" si="0"/>
        <v>221272.38433312348</v>
      </c>
      <c r="M10" s="38">
        <f t="shared" si="0"/>
        <v>223847.9176146074</v>
      </c>
      <c r="N10" s="38">
        <f t="shared" si="0"/>
        <v>226449.89971670939</v>
      </c>
      <c r="O10" s="38">
        <f t="shared" si="0"/>
        <v>229021.04134281655</v>
      </c>
      <c r="P10" s="16" t="e">
        <f t="shared" si="0"/>
        <v>#REF!</v>
      </c>
    </row>
    <row r="12" spans="1:16"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</row>
  </sheetData>
  <mergeCells count="3">
    <mergeCell ref="A2:O2"/>
    <mergeCell ref="N3:O3"/>
    <mergeCell ref="M1:O1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10"/>
  <sheetViews>
    <sheetView view="pageBreakPreview" zoomScale="110" zoomScaleSheetLayoutView="110" workbookViewId="0">
      <selection activeCell="B11" sqref="B11"/>
    </sheetView>
  </sheetViews>
  <sheetFormatPr defaultRowHeight="15"/>
  <cols>
    <col min="1" max="1" width="21.42578125" customWidth="1"/>
    <col min="2" max="2" width="18.5703125" customWidth="1"/>
    <col min="3" max="3" width="20" customWidth="1"/>
    <col min="4" max="4" width="18" customWidth="1"/>
  </cols>
  <sheetData>
    <row r="1" spans="1:4" ht="12.75" customHeight="1">
      <c r="B1" s="31"/>
      <c r="C1" s="31"/>
      <c r="D1" s="32" t="s">
        <v>57</v>
      </c>
    </row>
    <row r="2" spans="1:4" ht="30.75" customHeight="1">
      <c r="A2" s="73" t="s">
        <v>61</v>
      </c>
      <c r="B2" s="73"/>
      <c r="C2" s="73"/>
      <c r="D2" s="73"/>
    </row>
    <row r="4" spans="1:4" s="10" customFormat="1" ht="30.75" customHeight="1">
      <c r="A4" s="8" t="s">
        <v>30</v>
      </c>
      <c r="B4" s="8" t="s">
        <v>62</v>
      </c>
      <c r="C4" s="9" t="s">
        <v>8</v>
      </c>
      <c r="D4" s="11" t="s">
        <v>15</v>
      </c>
    </row>
    <row r="5" spans="1:4" s="13" customFormat="1" ht="24.95" customHeight="1">
      <c r="A5" s="12" t="s">
        <v>9</v>
      </c>
      <c r="B5" s="4">
        <v>4.0999999999999996</v>
      </c>
      <c r="C5" s="5">
        <v>4.5</v>
      </c>
      <c r="D5" s="33">
        <f>+Таблица1[[#This Row],[Тойлоқ тумани]]-Таблица1[[#This Row],[Вилоят ]]</f>
        <v>-0.40000000000000036</v>
      </c>
    </row>
    <row r="6" spans="1:4" s="13" customFormat="1" ht="24.95" customHeight="1">
      <c r="A6" s="12" t="s">
        <v>10</v>
      </c>
      <c r="B6" s="4">
        <v>23.7</v>
      </c>
      <c r="C6" s="5">
        <v>24.4</v>
      </c>
      <c r="D6" s="33">
        <f>+Таблица1[[#This Row],[Тойлоқ тумани]]-Таблица1[[#This Row],[Вилоят ]]</f>
        <v>-0.69999999999999929</v>
      </c>
    </row>
    <row r="7" spans="1:4" s="13" customFormat="1" ht="24.95" customHeight="1">
      <c r="A7" s="12" t="s">
        <v>11</v>
      </c>
      <c r="B7" s="4">
        <v>19.5</v>
      </c>
      <c r="C7" s="5">
        <v>19.899999999999999</v>
      </c>
      <c r="D7" s="33">
        <f>+Таблица1[[#This Row],[Тойлоқ тумани]]-Таблица1[[#This Row],[Вилоят ]]</f>
        <v>-0.39999999999999858</v>
      </c>
    </row>
    <row r="8" spans="1:4" s="13" customFormat="1" ht="24.95" customHeight="1">
      <c r="A8" s="12" t="s">
        <v>12</v>
      </c>
      <c r="B8" s="4">
        <v>3.2</v>
      </c>
      <c r="C8" s="5">
        <v>2.8</v>
      </c>
      <c r="D8" s="33">
        <f>+Таблица1[[#This Row],[Тойлоқ тумани]]-Таблица1[[#This Row],[Вилоят ]]</f>
        <v>0.40000000000000036</v>
      </c>
    </row>
    <row r="9" spans="1:4" s="13" customFormat="1" ht="24.95" customHeight="1">
      <c r="A9" s="12" t="s">
        <v>13</v>
      </c>
      <c r="B9" s="4">
        <v>2.6</v>
      </c>
      <c r="C9" s="5">
        <v>4.2</v>
      </c>
      <c r="D9" s="33">
        <f>+Таблица1[[#This Row],[Тойлоқ тумани]]-Таблица1[[#This Row],[Вилоят ]]</f>
        <v>-1.6</v>
      </c>
    </row>
    <row r="10" spans="1:4" s="13" customFormat="1" ht="24.95" customHeight="1">
      <c r="A10" s="14" t="s">
        <v>63</v>
      </c>
      <c r="B10" s="6">
        <v>0.6</v>
      </c>
      <c r="C10" s="7">
        <v>-1.4</v>
      </c>
      <c r="D10" s="33">
        <f>+Таблица1[[#This Row],[Тойлоқ тумани]]-Таблица1[[#This Row],[Вилоят ]]</f>
        <v>2</v>
      </c>
    </row>
  </sheetData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scale="16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K12"/>
  <sheetViews>
    <sheetView view="pageBreakPreview" zoomScale="85" zoomScaleSheetLayoutView="85" workbookViewId="0">
      <selection activeCell="L8" sqref="L8"/>
    </sheetView>
  </sheetViews>
  <sheetFormatPr defaultRowHeight="20.25"/>
  <cols>
    <col min="1" max="1" width="10.5703125" style="41" bestFit="1" customWidth="1"/>
    <col min="2" max="2" width="36.28515625" style="41" customWidth="1"/>
    <col min="3" max="8" width="14.85546875" style="41" customWidth="1"/>
    <col min="9" max="9" width="9.85546875" style="42" bestFit="1" customWidth="1"/>
    <col min="10" max="10" width="9.140625" style="42"/>
    <col min="11" max="11" width="10.7109375" style="42" bestFit="1" customWidth="1"/>
    <col min="12" max="16384" width="9.140625" style="42"/>
  </cols>
  <sheetData>
    <row r="1" spans="1:11" ht="13.5" customHeight="1">
      <c r="F1" s="72" t="s">
        <v>56</v>
      </c>
      <c r="G1" s="72"/>
      <c r="H1" s="72"/>
    </row>
    <row r="2" spans="1:11" ht="52.5" customHeight="1">
      <c r="A2" s="74" t="s">
        <v>64</v>
      </c>
      <c r="B2" s="74"/>
      <c r="C2" s="74"/>
      <c r="D2" s="74"/>
      <c r="E2" s="74"/>
      <c r="F2" s="74"/>
      <c r="G2" s="74"/>
      <c r="H2" s="74"/>
    </row>
    <row r="3" spans="1:11" ht="29.25" customHeight="1">
      <c r="A3" s="75" t="s">
        <v>36</v>
      </c>
      <c r="B3" s="75"/>
      <c r="C3" s="75"/>
      <c r="D3" s="75"/>
      <c r="E3" s="75"/>
      <c r="F3" s="75"/>
      <c r="G3" s="75"/>
      <c r="H3" s="75"/>
    </row>
    <row r="4" spans="1:11" ht="39" customHeight="1">
      <c r="A4" s="43" t="s">
        <v>37</v>
      </c>
      <c r="B4" s="44" t="s">
        <v>38</v>
      </c>
      <c r="C4" s="44" t="s">
        <v>39</v>
      </c>
      <c r="D4" s="44" t="s">
        <v>40</v>
      </c>
      <c r="E4" s="44" t="s">
        <v>41</v>
      </c>
      <c r="F4" s="44" t="s">
        <v>42</v>
      </c>
      <c r="G4" s="44" t="s">
        <v>43</v>
      </c>
      <c r="H4" s="44" t="s">
        <v>44</v>
      </c>
    </row>
    <row r="5" spans="1:11" s="64" customFormat="1">
      <c r="A5" s="50">
        <v>1</v>
      </c>
      <c r="B5" s="51" t="s">
        <v>45</v>
      </c>
      <c r="C5" s="63">
        <v>191697.98205666066</v>
      </c>
      <c r="D5" s="63">
        <v>195221.33555980859</v>
      </c>
      <c r="E5" s="63">
        <v>198572.53626194884</v>
      </c>
      <c r="F5" s="63">
        <v>201773.93048160127</v>
      </c>
      <c r="G5" s="63">
        <v>204832.18233329683</v>
      </c>
      <c r="H5" s="63">
        <v>226450</v>
      </c>
    </row>
    <row r="6" spans="1:11" ht="40.5">
      <c r="A6" s="43">
        <v>2</v>
      </c>
      <c r="B6" s="45" t="s">
        <v>46</v>
      </c>
      <c r="C6" s="30">
        <v>103098</v>
      </c>
      <c r="D6" s="30">
        <v>105366</v>
      </c>
      <c r="E6" s="46">
        <v>107684</v>
      </c>
      <c r="F6" s="46">
        <f>E6*1.022</f>
        <v>110053.048</v>
      </c>
      <c r="G6" s="46">
        <v>112254</v>
      </c>
      <c r="H6" s="30">
        <v>133601</v>
      </c>
      <c r="I6" s="47"/>
    </row>
    <row r="7" spans="1:11" ht="40.5">
      <c r="A7" s="43">
        <v>3</v>
      </c>
      <c r="B7" s="45" t="s">
        <v>47</v>
      </c>
      <c r="C7" s="48">
        <f>+D7/1.022</f>
        <v>76274.026217730468</v>
      </c>
      <c r="D7" s="48">
        <f>+E7/1.022</f>
        <v>77952.054794520547</v>
      </c>
      <c r="E7" s="46">
        <v>79667</v>
      </c>
      <c r="F7" s="46">
        <f>E7*1.022</f>
        <v>81419.673999999999</v>
      </c>
      <c r="G7" s="46">
        <f>F7*1.02</f>
        <v>83048.067479999998</v>
      </c>
      <c r="H7" s="48">
        <v>98841</v>
      </c>
      <c r="I7" s="49"/>
    </row>
    <row r="8" spans="1:11">
      <c r="A8" s="50">
        <v>4</v>
      </c>
      <c r="B8" s="51" t="s">
        <v>48</v>
      </c>
      <c r="C8" s="50">
        <v>4198</v>
      </c>
      <c r="D8" s="50">
        <v>4150</v>
      </c>
      <c r="E8" s="52">
        <v>4130</v>
      </c>
      <c r="F8" s="53">
        <v>4075</v>
      </c>
      <c r="G8" s="53">
        <v>4030</v>
      </c>
      <c r="H8" s="50">
        <v>2865</v>
      </c>
    </row>
    <row r="9" spans="1:11">
      <c r="A9" s="43"/>
      <c r="B9" s="54" t="s">
        <v>49</v>
      </c>
      <c r="C9" s="43"/>
      <c r="D9" s="43"/>
      <c r="E9" s="43"/>
      <c r="F9" s="43"/>
      <c r="G9" s="43"/>
      <c r="H9" s="43"/>
    </row>
    <row r="10" spans="1:11" ht="40.5">
      <c r="A10" s="55" t="s">
        <v>50</v>
      </c>
      <c r="B10" s="45" t="s">
        <v>51</v>
      </c>
      <c r="C10" s="56">
        <v>15457</v>
      </c>
      <c r="D10" s="56">
        <v>15677</v>
      </c>
      <c r="E10" s="56">
        <v>14875</v>
      </c>
      <c r="F10" s="56">
        <v>14247</v>
      </c>
      <c r="G10" s="56">
        <v>13684</v>
      </c>
      <c r="H10" s="56">
        <v>8450</v>
      </c>
      <c r="K10" s="47"/>
    </row>
    <row r="11" spans="1:11" ht="40.5">
      <c r="A11" s="55" t="s">
        <v>52</v>
      </c>
      <c r="B11" s="45" t="s">
        <v>53</v>
      </c>
      <c r="C11" s="30">
        <v>90</v>
      </c>
      <c r="D11" s="57">
        <v>1130</v>
      </c>
      <c r="E11" s="30">
        <v>1225</v>
      </c>
      <c r="F11" s="30">
        <v>1330</v>
      </c>
      <c r="G11" s="58">
        <v>1420</v>
      </c>
      <c r="H11" s="58">
        <v>1745</v>
      </c>
      <c r="J11" s="47"/>
    </row>
    <row r="12" spans="1:11" s="62" customFormat="1">
      <c r="A12" s="59" t="s">
        <v>54</v>
      </c>
      <c r="B12" s="60" t="s">
        <v>55</v>
      </c>
      <c r="C12" s="61">
        <f>C8/C7*100</f>
        <v>5.5038395220103693</v>
      </c>
      <c r="D12" s="61">
        <f t="shared" ref="D12:H12" si="0">D8/D7*100</f>
        <v>5.3237852561286356</v>
      </c>
      <c r="E12" s="61">
        <f t="shared" si="0"/>
        <v>5.1840787277040681</v>
      </c>
      <c r="F12" s="61">
        <f t="shared" si="0"/>
        <v>5.0049328372402968</v>
      </c>
      <c r="G12" s="61">
        <f t="shared" si="0"/>
        <v>4.8526114120241539</v>
      </c>
      <c r="H12" s="61">
        <f t="shared" si="0"/>
        <v>2.8985947127204299</v>
      </c>
    </row>
  </sheetData>
  <mergeCells count="3">
    <mergeCell ref="A2:H2"/>
    <mergeCell ref="A3:H3"/>
    <mergeCell ref="F1:H1"/>
  </mergeCells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D9"/>
  <sheetViews>
    <sheetView view="pageBreakPreview" zoomScale="110" zoomScaleSheetLayoutView="110" workbookViewId="0">
      <selection activeCell="C9" sqref="C9"/>
    </sheetView>
  </sheetViews>
  <sheetFormatPr defaultRowHeight="15"/>
  <cols>
    <col min="1" max="1" width="21.42578125" customWidth="1"/>
    <col min="2" max="2" width="18.5703125" customWidth="1"/>
    <col min="3" max="3" width="20" customWidth="1"/>
    <col min="4" max="4" width="18" customWidth="1"/>
  </cols>
  <sheetData>
    <row r="1" spans="1:4" ht="30.75" customHeight="1">
      <c r="A1" s="73" t="s">
        <v>34</v>
      </c>
      <c r="B1" s="73"/>
      <c r="C1" s="73"/>
      <c r="D1" s="73"/>
    </row>
    <row r="3" spans="1:4" s="10" customFormat="1" ht="33" customHeight="1">
      <c r="A3" s="8" t="s">
        <v>30</v>
      </c>
      <c r="B3" s="8" t="s">
        <v>35</v>
      </c>
      <c r="C3" s="9" t="s">
        <v>8</v>
      </c>
      <c r="D3" s="11" t="s">
        <v>15</v>
      </c>
    </row>
    <row r="4" spans="1:4" s="13" customFormat="1" ht="24.95" customHeight="1">
      <c r="A4" s="26" t="s">
        <v>9</v>
      </c>
      <c r="B4" s="28">
        <v>4.4000000000000004</v>
      </c>
      <c r="C4" s="5">
        <v>4.5</v>
      </c>
      <c r="D4" s="5">
        <f>+Таблица13[[#This Row],[Пастдарғом тумани]]-C4</f>
        <v>-9.9999999999999645E-2</v>
      </c>
    </row>
    <row r="5" spans="1:4" s="13" customFormat="1" ht="24.95" customHeight="1">
      <c r="A5" s="26" t="s">
        <v>10</v>
      </c>
      <c r="B5" s="28">
        <v>23.9</v>
      </c>
      <c r="C5" s="5">
        <v>24.4</v>
      </c>
      <c r="D5" s="5">
        <f>+Таблица13[[#This Row],[Пастдарғом тумани]]-C5</f>
        <v>-0.5</v>
      </c>
    </row>
    <row r="6" spans="1:4" s="13" customFormat="1" ht="24.95" customHeight="1">
      <c r="A6" s="26" t="s">
        <v>11</v>
      </c>
      <c r="B6" s="28">
        <f>B5-B4</f>
        <v>19.5</v>
      </c>
      <c r="C6" s="5">
        <v>19.899999999999999</v>
      </c>
      <c r="D6" s="5">
        <f>+Таблица13[[#This Row],[Пастдарғом тумани]]-C6</f>
        <v>-0.39999999999999858</v>
      </c>
    </row>
    <row r="7" spans="1:4" s="13" customFormat="1" ht="24.95" customHeight="1">
      <c r="A7" s="26" t="s">
        <v>12</v>
      </c>
      <c r="B7" s="28">
        <v>2.7</v>
      </c>
      <c r="C7" s="5">
        <v>2.8</v>
      </c>
      <c r="D7" s="5">
        <f>+Таблица13[[#This Row],[Пастдарғом тумани]]-C7</f>
        <v>-9.9999999999999645E-2</v>
      </c>
    </row>
    <row r="8" spans="1:4" s="13" customFormat="1" ht="24.95" customHeight="1">
      <c r="A8" s="26" t="s">
        <v>13</v>
      </c>
      <c r="B8" s="28">
        <v>2.1</v>
      </c>
      <c r="C8" s="5">
        <v>4.2</v>
      </c>
      <c r="D8" s="5">
        <f>+Таблица13[[#This Row],[Пастдарғом тумани]]-C8</f>
        <v>-2.1</v>
      </c>
    </row>
    <row r="9" spans="1:4" s="13" customFormat="1" ht="24.95" customHeight="1">
      <c r="A9" s="27" t="s">
        <v>14</v>
      </c>
      <c r="B9" s="29">
        <f>B7-B8</f>
        <v>0.60000000000000009</v>
      </c>
      <c r="C9" s="7">
        <v>-1.4</v>
      </c>
      <c r="D9" s="5">
        <f>+Таблица13[[#This Row],[Пастдарғом тумани]]-C9</f>
        <v>2</v>
      </c>
    </row>
  </sheetData>
  <mergeCells count="1">
    <mergeCell ref="A1:D1"/>
  </mergeCells>
  <pageMargins left="0.9" right="0.70866141732283472" top="0.74803149606299213" bottom="0.74803149606299213" header="0.31496062992125984" footer="0.31496062992125984"/>
  <pageSetup paperSize="9" scale="160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6" sqref="F2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Иштихон</vt:lpstr>
      <vt:lpstr>1.5.1.Прогноз</vt:lpstr>
      <vt:lpstr>1.5.2.табиий ўсиш</vt:lpstr>
      <vt:lpstr>1.5.3. Ишсизлик даражаси</vt:lpstr>
      <vt:lpstr>1.5.2.табиий ўсиш (Паст-м)</vt:lpstr>
      <vt:lpstr>Лист1</vt:lpstr>
      <vt:lpstr>'1.5.1.Прогноз'!Область_печати</vt:lpstr>
      <vt:lpstr>'1.5.2.табиий ўсиш (Паст-м)'!Область_печати</vt:lpstr>
      <vt:lpstr>'1.5.3. Ишсизлик даражаси'!Область_печати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2018-02-24T12:38:40Z</cp:lastPrinted>
  <dcterms:created xsi:type="dcterms:W3CDTF">2018-02-21T03:45:16Z</dcterms:created>
  <dcterms:modified xsi:type="dcterms:W3CDTF">2018-03-02T11:00:06Z</dcterms:modified>
</cp:coreProperties>
</file>